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RI" sheetId="1" r:id="rId1"/>
    <sheet name="RC" sheetId="2" r:id="rId2"/>
    <sheet name="Info" sheetId="4" r:id="rId3"/>
  </sheets>
  <externalReferences>
    <externalReference r:id="rId4"/>
    <externalReference r:id="rId5"/>
    <externalReference r:id="rId6"/>
  </externalReferences>
  <definedNames>
    <definedName name="AccType">[1]Lists!$C$2:$C$5</definedName>
    <definedName name="Banks">#REF!</definedName>
    <definedName name="Conditions">#REF!</definedName>
    <definedName name="CounterPartTypes">[1]Lists!$B$2:$B$7</definedName>
    <definedName name="L_FORMULAS_GEO">[2]ListSheet!$W$2:$W$15</definedName>
    <definedName name="LiabType">[1]Lists!$D$2:$D$4</definedName>
    <definedName name="Locations">#REF!</definedName>
    <definedName name="Machines">#REF!</definedName>
    <definedName name="Misoebi">[1]Lists!$O$2:$O$77</definedName>
    <definedName name="Regions">[1]Lists!$A$2:$A$13</definedName>
    <definedName name="Residence">[1]Lists!$E$2:$E$3</definedName>
    <definedName name="Types">#REF!</definedName>
    <definedName name="work">#REF!</definedName>
    <definedName name="Yesno">[1]Lists!$F$2:$F$3</definedName>
    <definedName name="_xlnm.Print_Area" localSheetId="2">Info!$A$1:$C$45</definedName>
  </definedNames>
  <calcPr calcId="145621"/>
</workbook>
</file>

<file path=xl/calcChain.xml><?xml version="1.0" encoding="utf-8"?>
<calcChain xmlns="http://schemas.openxmlformats.org/spreadsheetml/2006/main">
  <c r="E11" i="2" l="1"/>
  <c r="E9" i="2"/>
  <c r="E8" i="2"/>
  <c r="E7" i="2"/>
  <c r="E6" i="2"/>
  <c r="B38" i="2"/>
  <c r="E32" i="2"/>
  <c r="E31" i="2"/>
  <c r="E30" i="2"/>
  <c r="E29" i="2"/>
  <c r="E28" i="2"/>
  <c r="E27" i="2"/>
  <c r="E24" i="2"/>
  <c r="E23" i="2"/>
  <c r="E22" i="2"/>
  <c r="E21" i="2"/>
  <c r="E20" i="2"/>
  <c r="D25" i="2"/>
  <c r="D34" i="2" s="1"/>
  <c r="E16" i="2"/>
  <c r="E15" i="2"/>
  <c r="E14" i="2"/>
  <c r="E13" i="2"/>
  <c r="D17" i="2"/>
  <c r="C17" i="2"/>
  <c r="E10" i="2"/>
  <c r="C34" i="1"/>
  <c r="E11" i="1"/>
  <c r="E10" i="1"/>
  <c r="E9" i="1"/>
  <c r="E8" i="1"/>
  <c r="B69" i="1"/>
  <c r="E66" i="1"/>
  <c r="E64" i="1"/>
  <c r="C61" i="1"/>
  <c r="E61" i="1" s="1"/>
  <c r="E60" i="1"/>
  <c r="E59" i="1"/>
  <c r="E58" i="1"/>
  <c r="D53" i="1"/>
  <c r="E53" i="1"/>
  <c r="E52" i="1"/>
  <c r="E51" i="1"/>
  <c r="E50" i="1"/>
  <c r="E49" i="1"/>
  <c r="E48" i="1"/>
  <c r="E47" i="1"/>
  <c r="E44" i="1"/>
  <c r="E43" i="1"/>
  <c r="E42" i="1"/>
  <c r="E41" i="1"/>
  <c r="E40" i="1"/>
  <c r="E39" i="1"/>
  <c r="E38" i="1"/>
  <c r="E37" i="1"/>
  <c r="D36" i="1"/>
  <c r="D45" i="1" s="1"/>
  <c r="D54" i="1" s="1"/>
  <c r="C36" i="1"/>
  <c r="C45" i="1" s="1"/>
  <c r="D33" i="1"/>
  <c r="C33" i="1"/>
  <c r="E33" i="1" s="1"/>
  <c r="E32" i="1"/>
  <c r="E31" i="1"/>
  <c r="E30" i="1"/>
  <c r="E29" i="1"/>
  <c r="E28" i="1"/>
  <c r="E27" i="1"/>
  <c r="E26" i="1"/>
  <c r="E23" i="1"/>
  <c r="E22" i="1"/>
  <c r="E21" i="1"/>
  <c r="E20" i="1"/>
  <c r="E19" i="1"/>
  <c r="E18" i="1"/>
  <c r="E17" i="1"/>
  <c r="E16" i="1"/>
  <c r="E15" i="1"/>
  <c r="E14" i="1"/>
  <c r="E13" i="1"/>
  <c r="E12" i="1"/>
  <c r="D24" i="1"/>
  <c r="D34" i="1" s="1"/>
  <c r="E7" i="1"/>
  <c r="E17" i="2" l="1"/>
  <c r="C25" i="2"/>
  <c r="E12" i="2"/>
  <c r="E33" i="2"/>
  <c r="E19" i="2"/>
  <c r="E36" i="1"/>
  <c r="C24" i="1"/>
  <c r="D56" i="1"/>
  <c r="D63" i="1" s="1"/>
  <c r="D65" i="1" s="1"/>
  <c r="D67" i="1" s="1"/>
  <c r="E24" i="1"/>
  <c r="E45" i="1"/>
  <c r="C54" i="1"/>
  <c r="E54" i="1" s="1"/>
  <c r="C34" i="2" l="1"/>
  <c r="E34" i="2" s="1"/>
  <c r="E25" i="2"/>
  <c r="E35" i="2" s="1"/>
  <c r="E34" i="1"/>
  <c r="C56" i="1"/>
  <c r="E56" i="1" l="1"/>
  <c r="C63" i="1"/>
  <c r="E63" i="1" l="1"/>
  <c r="C65" i="1"/>
  <c r="E65" i="1" l="1"/>
  <c r="C67" i="1"/>
  <c r="E67" i="1" s="1"/>
</calcChain>
</file>

<file path=xl/sharedStrings.xml><?xml version="1.0" encoding="utf-8"?>
<sst xmlns="http://schemas.openxmlformats.org/spreadsheetml/2006/main" count="133" uniqueCount="117">
  <si>
    <t>თარიღი:</t>
  </si>
  <si>
    <t>RI</t>
  </si>
  <si>
    <t>მოგება–ზარალის უწყისი</t>
  </si>
  <si>
    <t>მოცულობა ლარებში</t>
  </si>
  <si>
    <t>N</t>
  </si>
  <si>
    <t>ლარი</t>
  </si>
  <si>
    <t>უცხ. ვალუტა</t>
  </si>
  <si>
    <t>სულ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</si>
  <si>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</si>
  <si>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</si>
  <si>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</si>
  <si>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>ვაჭრობა და მომსახურება</t>
  </si>
  <si>
    <t>სამომხმარებლო სესხები</t>
  </si>
  <si>
    <t>სოფლის მეურნეობა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</si>
  <si>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</si>
  <si>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</si>
  <si>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</si>
  <si>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</si>
  <si>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</si>
  <si>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</si>
  <si>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</si>
  <si>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</si>
  <si>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</si>
  <si>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</si>
  <si>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</si>
  <si>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</si>
  <si>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</si>
  <si>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</si>
  <si>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</si>
  <si>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</si>
  <si>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</si>
  <si>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</si>
  <si>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</si>
  <si>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</si>
  <si>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</si>
  <si>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</si>
  <si>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</si>
  <si>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</si>
  <si>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</si>
  <si>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მომს. მიხედვით</t>
  </si>
  <si>
    <t xml:space="preserve"> საკომისიო და სხვა ხარჯები მიღებული მომს.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</si>
  <si>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</si>
  <si>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</si>
  <si>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</si>
  <si>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</si>
  <si>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</si>
  <si>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</si>
  <si>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</si>
  <si>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</si>
  <si>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</si>
  <si>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</si>
  <si>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</si>
  <si>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</si>
  <si>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</si>
  <si>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</si>
  <si>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</si>
  <si>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</si>
  <si>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</si>
  <si>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</si>
  <si>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</si>
  <si>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</si>
  <si>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</si>
  <si>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</si>
  <si>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</si>
  <si>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</si>
  <si>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</si>
  <si>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</si>
  <si>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კომპანია</t>
  </si>
  <si>
    <t>შპს. მისო "ბერმელი"</t>
  </si>
  <si>
    <t>RC</t>
  </si>
  <si>
    <t>საბალანსო უწყისი</t>
  </si>
  <si>
    <t>აქტივები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</si>
  <si>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</si>
  <si>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</si>
  <si>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</si>
  <si>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</si>
  <si>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</si>
  <si>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</si>
  <si>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</si>
  <si>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</si>
  <si>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</si>
  <si>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</si>
  <si>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</si>
  <si>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</si>
  <si>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</si>
  <si>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</si>
  <si>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</si>
  <si>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</si>
  <si>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</si>
  <si>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</si>
  <si>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და კაპიტალში კონვერტირებადი ვალი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</si>
  <si>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</si>
  <si>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</si>
  <si>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</si>
  <si>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</si>
  <si>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სარეზერვო ფონდი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</si>
  <si>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</si>
  <si>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</si>
  <si>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</si>
  <si>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</si>
  <si>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</si>
  <si>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შპს მიკროსაფინანსო ორგანიზაცია ბერმელი</t>
  </si>
  <si>
    <t>ინფორმაცია სამეთვალყურეო საბჭოს, დირექტორატის და აქციონერთა შესახებ</t>
  </si>
  <si>
    <t>სამეთვალყურეო საბჭოს შემადგენლობა</t>
  </si>
  <si>
    <t>ზურაბ მელიქიშვილი</t>
  </si>
  <si>
    <t>ირაკლი მანველიძე</t>
  </si>
  <si>
    <t>ინგა გორგაძე</t>
  </si>
  <si>
    <t>არჩილ ბოლქვაძე</t>
  </si>
  <si>
    <t>დირექტორთა საბჭოს შემადგენლობა</t>
  </si>
  <si>
    <t>ეთერ ბერიძე მელიქიშვილი</t>
  </si>
  <si>
    <t>ბადრი მელიქიშვილი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</si>
  <si>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</si>
  <si>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</si>
  <si>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</si>
  <si>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</si>
  <si>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ორგანიზაციის ხელმძღვანელი:</t>
  </si>
  <si>
    <t>12,31.2019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</si>
</sst>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/dd/yy"/>
    <numFmt numFmtId="165" formatCode="#,##0_ ;[Red]\-#,##0\ "/>
    <numFmt numFmtId="166" formatCode="#,##0.00_ ;[Red]\-#,##0.00\ "/>
    <numFmt numFmtId="167" formatCode="m/d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0"/>
      <name val="Arial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11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188">
    <xf numFmtId="0" fontId="0" fillId="0" borderId="0" xfId="0"/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Protection="1"/>
    <xf numFmtId="14" fontId="3" fillId="0" borderId="0" xfId="0" applyNumberFormat="1" applyFont="1" applyFill="1" applyBorder="1" applyAlignment="1" applyProtection="1">
      <alignment horizontal="left"/>
    </xf>
    <xf numFmtId="164" fontId="3" fillId="0" borderId="0" xfId="0" applyNumberFormat="1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 indent="2"/>
    </xf>
    <xf numFmtId="0" fontId="3" fillId="0" borderId="0" xfId="0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 applyProtection="1">
      <alignment horizontal="left" vertical="center" indent="1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/>
    <xf numFmtId="0" fontId="5" fillId="0" borderId="6" xfId="0" applyFont="1" applyFill="1" applyBorder="1" applyAlignment="1" applyProtection="1"/>
    <xf numFmtId="0" fontId="3" fillId="0" borderId="7" xfId="3" applyFont="1" applyFill="1" applyBorder="1" applyAlignment="1" applyProtection="1">
      <alignment horizontal="left" indent="1"/>
    </xf>
    <xf numFmtId="0" fontId="3" fillId="0" borderId="8" xfId="0" applyFont="1" applyFill="1" applyBorder="1" applyAlignment="1" applyProtection="1">
      <alignment horizontal="left" wrapText="1" indent="1"/>
    </xf>
    <xf numFmtId="165" fontId="7" fillId="0" borderId="9" xfId="0" applyNumberFormat="1" applyFont="1" applyFill="1" applyBorder="1" applyAlignment="1" applyProtection="1">
      <alignment horizontal="right"/>
      <protection locked="0"/>
    </xf>
    <xf numFmtId="165" fontId="7" fillId="0" borderId="10" xfId="0" applyNumberFormat="1" applyFont="1" applyFill="1" applyBorder="1" applyAlignment="1" applyProtection="1">
      <alignment horizontal="right"/>
      <protection locked="0"/>
    </xf>
    <xf numFmtId="0" fontId="3" fillId="0" borderId="9" xfId="0" applyFont="1" applyFill="1" applyBorder="1" applyAlignment="1" applyProtection="1">
      <alignment horizontal="left" indent="1"/>
    </xf>
    <xf numFmtId="0" fontId="7" fillId="0" borderId="13" xfId="0" applyFont="1" applyFill="1" applyBorder="1" applyAlignment="1" applyProtection="1">
      <alignment horizontal="left" indent="2"/>
    </xf>
    <xf numFmtId="0" fontId="3" fillId="0" borderId="9" xfId="0" applyFont="1" applyFill="1" applyBorder="1" applyAlignment="1" applyProtection="1">
      <alignment horizontal="left" wrapText="1" indent="1"/>
    </xf>
    <xf numFmtId="0" fontId="3" fillId="0" borderId="14" xfId="3" applyFont="1" applyFill="1" applyBorder="1" applyAlignment="1" applyProtection="1">
      <alignment horizontal="left" indent="1"/>
    </xf>
    <xf numFmtId="0" fontId="3" fillId="0" borderId="15" xfId="0" applyFont="1" applyFill="1" applyBorder="1" applyAlignment="1" applyProtection="1">
      <alignment horizontal="left" wrapText="1" indent="1"/>
    </xf>
    <xf numFmtId="165" fontId="7" fillId="0" borderId="15" xfId="0" applyNumberFormat="1" applyFont="1" applyFill="1" applyBorder="1" applyAlignment="1" applyProtection="1">
      <alignment horizontal="right"/>
      <protection locked="0"/>
    </xf>
    <xf numFmtId="165" fontId="7" fillId="0" borderId="16" xfId="0" applyNumberFormat="1" applyFont="1" applyFill="1" applyBorder="1" applyAlignment="1" applyProtection="1">
      <alignment horizontal="right"/>
      <protection locked="0"/>
    </xf>
    <xf numFmtId="0" fontId="3" fillId="0" borderId="6" xfId="0" applyFont="1" applyFill="1" applyBorder="1"/>
    <xf numFmtId="0" fontId="3" fillId="0" borderId="8" xfId="0" applyFont="1" applyFill="1" applyBorder="1" applyAlignment="1" applyProtection="1">
      <alignment horizontal="left" wrapText="1"/>
    </xf>
    <xf numFmtId="165" fontId="3" fillId="0" borderId="8" xfId="0" applyNumberFormat="1" applyFont="1" applyFill="1" applyBorder="1" applyAlignment="1" applyProtection="1">
      <alignment horizontal="right"/>
      <protection locked="0"/>
    </xf>
    <xf numFmtId="165" fontId="3" fillId="0" borderId="21" xfId="0" applyNumberFormat="1" applyFont="1" applyFill="1" applyBorder="1" applyAlignment="1" applyProtection="1">
      <alignment horizontal="right"/>
      <protection locked="0"/>
    </xf>
    <xf numFmtId="0" fontId="3" fillId="0" borderId="9" xfId="0" applyFont="1" applyFill="1" applyBorder="1" applyAlignment="1" applyProtection="1">
      <alignment horizontal="left"/>
    </xf>
    <xf numFmtId="165" fontId="3" fillId="0" borderId="9" xfId="0" applyNumberFormat="1" applyFont="1" applyFill="1" applyBorder="1" applyAlignment="1" applyProtection="1">
      <alignment horizontal="right"/>
      <protection locked="0"/>
    </xf>
    <xf numFmtId="165" fontId="3" fillId="0" borderId="10" xfId="0" applyNumberFormat="1" applyFont="1" applyFill="1" applyBorder="1" applyAlignment="1" applyProtection="1">
      <alignment horizontal="right"/>
      <protection locked="0"/>
    </xf>
    <xf numFmtId="0" fontId="3" fillId="0" borderId="9" xfId="0" applyFont="1" applyFill="1" applyBorder="1" applyAlignment="1" applyProtection="1">
      <alignment horizontal="left" wrapText="1"/>
    </xf>
    <xf numFmtId="0" fontId="3" fillId="0" borderId="22" xfId="3" applyFont="1" applyFill="1" applyBorder="1" applyAlignment="1" applyProtection="1">
      <alignment horizontal="left" indent="1"/>
    </xf>
    <xf numFmtId="0" fontId="4" fillId="0" borderId="23" xfId="0" applyFont="1" applyFill="1" applyBorder="1" applyAlignment="1" applyProtection="1">
      <alignment horizontal="left"/>
    </xf>
    <xf numFmtId="0" fontId="3" fillId="0" borderId="28" xfId="0" applyFont="1" applyFill="1" applyBorder="1"/>
    <xf numFmtId="0" fontId="3" fillId="0" borderId="18" xfId="3" applyFont="1" applyFill="1" applyBorder="1" applyAlignment="1" applyProtection="1">
      <alignment horizontal="left" indent="1"/>
    </xf>
    <xf numFmtId="0" fontId="3" fillId="0" borderId="8" xfId="0" applyFont="1" applyFill="1" applyBorder="1" applyAlignment="1" applyProtection="1">
      <alignment horizontal="left" indent="1"/>
    </xf>
    <xf numFmtId="0" fontId="7" fillId="0" borderId="9" xfId="0" applyFont="1" applyFill="1" applyBorder="1" applyAlignment="1" applyProtection="1">
      <alignment horizontal="left" wrapText="1" indent="2"/>
    </xf>
    <xf numFmtId="165" fontId="3" fillId="0" borderId="15" xfId="0" applyNumberFormat="1" applyFont="1" applyFill="1" applyBorder="1" applyAlignment="1" applyProtection="1">
      <alignment horizontal="right"/>
      <protection locked="0"/>
    </xf>
    <xf numFmtId="165" fontId="3" fillId="0" borderId="16" xfId="0" applyNumberFormat="1" applyFont="1" applyFill="1" applyBorder="1" applyAlignment="1" applyProtection="1">
      <alignment horizontal="right"/>
      <protection locked="0"/>
    </xf>
    <xf numFmtId="0" fontId="4" fillId="0" borderId="15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/>
    <xf numFmtId="0" fontId="3" fillId="0" borderId="6" xfId="0" applyFont="1" applyFill="1" applyBorder="1" applyAlignment="1" applyProtection="1"/>
    <xf numFmtId="3" fontId="3" fillId="0" borderId="6" xfId="0" applyNumberFormat="1" applyFont="1" applyFill="1" applyBorder="1" applyAlignment="1" applyProtection="1"/>
    <xf numFmtId="3" fontId="3" fillId="0" borderId="32" xfId="0" applyNumberFormat="1" applyFont="1" applyFill="1" applyBorder="1" applyAlignment="1" applyProtection="1"/>
    <xf numFmtId="3" fontId="3" fillId="0" borderId="8" xfId="0" applyNumberFormat="1" applyFont="1" applyFill="1" applyBorder="1" applyAlignment="1" applyProtection="1">
      <alignment horizontal="right"/>
      <protection locked="0"/>
    </xf>
    <xf numFmtId="3" fontId="3" fillId="0" borderId="9" xfId="0" applyNumberFormat="1" applyFont="1" applyFill="1" applyBorder="1" applyAlignment="1" applyProtection="1">
      <alignment horizontal="right"/>
      <protection locked="0"/>
    </xf>
    <xf numFmtId="3" fontId="3" fillId="0" borderId="15" xfId="0" applyNumberFormat="1" applyFont="1" applyFill="1" applyBorder="1" applyAlignment="1" applyProtection="1">
      <alignment horizontal="right"/>
      <protection locked="0"/>
    </xf>
    <xf numFmtId="0" fontId="3" fillId="0" borderId="33" xfId="3" applyFont="1" applyFill="1" applyBorder="1" applyAlignment="1" applyProtection="1">
      <alignment horizontal="left" indent="1"/>
    </xf>
    <xf numFmtId="0" fontId="3" fillId="0" borderId="26" xfId="0" applyFont="1" applyFill="1" applyBorder="1" applyAlignment="1" applyProtection="1">
      <alignment horizontal="left" indent="1"/>
    </xf>
    <xf numFmtId="0" fontId="4" fillId="0" borderId="34" xfId="0" applyFont="1" applyFill="1" applyBorder="1" applyAlignment="1" applyProtection="1">
      <alignment horizontal="left" indent="1"/>
    </xf>
    <xf numFmtId="3" fontId="3" fillId="0" borderId="34" xfId="0" applyNumberFormat="1" applyFont="1" applyFill="1" applyBorder="1" applyAlignment="1" applyProtection="1">
      <alignment horizontal="right"/>
    </xf>
    <xf numFmtId="0" fontId="3" fillId="0" borderId="26" xfId="3" applyFont="1" applyFill="1" applyBorder="1" applyAlignment="1" applyProtection="1">
      <alignment horizontal="left" indent="1"/>
    </xf>
    <xf numFmtId="0" fontId="4" fillId="0" borderId="2" xfId="0" applyFont="1" applyFill="1" applyBorder="1" applyAlignment="1" applyProtection="1">
      <alignment horizontal="center" vertical="center" wrapText="1"/>
    </xf>
    <xf numFmtId="0" fontId="3" fillId="0" borderId="34" xfId="0" applyFont="1" applyFill="1" applyBorder="1" applyAlignment="1" applyProtection="1">
      <alignment horizontal="left" wrapText="1" indent="1"/>
    </xf>
    <xf numFmtId="3" fontId="3" fillId="0" borderId="34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 applyProtection="1">
      <alignment horizontal="left"/>
    </xf>
    <xf numFmtId="0" fontId="3" fillId="0" borderId="19" xfId="0" applyFont="1" applyFill="1" applyBorder="1" applyAlignment="1" applyProtection="1">
      <alignment horizontal="left" wrapText="1" indent="1"/>
    </xf>
    <xf numFmtId="3" fontId="3" fillId="0" borderId="19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center"/>
    </xf>
    <xf numFmtId="38" fontId="3" fillId="0" borderId="0" xfId="0" applyNumberFormat="1" applyFont="1" applyFill="1" applyBorder="1" applyAlignment="1" applyProtection="1"/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Fill="1" applyProtection="1"/>
    <xf numFmtId="0" fontId="0" fillId="0" borderId="0" xfId="0" applyFill="1"/>
    <xf numFmtId="165" fontId="3" fillId="0" borderId="11" xfId="0" applyNumberFormat="1" applyFont="1" applyFill="1" applyBorder="1" applyAlignment="1" applyProtection="1">
      <alignment horizontal="right"/>
    </xf>
    <xf numFmtId="165" fontId="3" fillId="0" borderId="9" xfId="0" applyNumberFormat="1" applyFont="1" applyFill="1" applyBorder="1" applyAlignment="1" applyProtection="1">
      <alignment horizontal="right"/>
    </xf>
    <xf numFmtId="165" fontId="3" fillId="0" borderId="10" xfId="0" applyNumberFormat="1" applyFont="1" applyFill="1" applyBorder="1" applyAlignment="1" applyProtection="1">
      <alignment horizontal="right"/>
    </xf>
    <xf numFmtId="165" fontId="3" fillId="0" borderId="12" xfId="0" applyNumberFormat="1" applyFont="1" applyFill="1" applyBorder="1" applyAlignment="1" applyProtection="1">
      <alignment horizontal="right"/>
    </xf>
    <xf numFmtId="165" fontId="7" fillId="0" borderId="12" xfId="0" applyNumberFormat="1" applyFont="1" applyFill="1" applyBorder="1" applyAlignment="1" applyProtection="1">
      <alignment horizontal="right"/>
    </xf>
    <xf numFmtId="165" fontId="3" fillId="0" borderId="17" xfId="0" applyNumberFormat="1" applyFont="1" applyFill="1" applyBorder="1" applyAlignment="1" applyProtection="1">
      <alignment horizontal="right"/>
    </xf>
    <xf numFmtId="0" fontId="4" fillId="0" borderId="19" xfId="0" applyFont="1" applyFill="1" applyBorder="1" applyAlignment="1" applyProtection="1"/>
    <xf numFmtId="165" fontId="4" fillId="0" borderId="19" xfId="0" applyNumberFormat="1" applyFont="1" applyFill="1" applyBorder="1" applyAlignment="1" applyProtection="1">
      <alignment horizontal="right"/>
    </xf>
    <xf numFmtId="165" fontId="4" fillId="0" borderId="20" xfId="0" applyNumberFormat="1" applyFont="1" applyFill="1" applyBorder="1" applyAlignment="1" applyProtection="1">
      <alignment horizontal="right"/>
    </xf>
    <xf numFmtId="165" fontId="4" fillId="0" borderId="23" xfId="0" applyNumberFormat="1" applyFont="1" applyFill="1" applyBorder="1" applyAlignment="1" applyProtection="1">
      <alignment horizontal="right"/>
    </xf>
    <xf numFmtId="165" fontId="4" fillId="0" borderId="24" xfId="0" applyNumberFormat="1" applyFont="1" applyFill="1" applyBorder="1" applyAlignment="1" applyProtection="1">
      <alignment horizontal="right"/>
    </xf>
    <xf numFmtId="165" fontId="4" fillId="0" borderId="25" xfId="0" applyNumberFormat="1" applyFont="1" applyFill="1" applyBorder="1" applyAlignment="1" applyProtection="1">
      <alignment horizontal="right"/>
    </xf>
    <xf numFmtId="0" fontId="4" fillId="0" borderId="19" xfId="0" applyFont="1" applyFill="1" applyBorder="1" applyAlignment="1" applyProtection="1">
      <alignment horizontal="left"/>
    </xf>
    <xf numFmtId="165" fontId="4" fillId="0" borderId="27" xfId="0" applyNumberFormat="1" applyFont="1" applyFill="1" applyBorder="1" applyAlignment="1" applyProtection="1">
      <alignment horizontal="right"/>
    </xf>
    <xf numFmtId="165" fontId="3" fillId="0" borderId="8" xfId="0" applyNumberFormat="1" applyFont="1" applyFill="1" applyBorder="1" applyAlignment="1" applyProtection="1">
      <alignment horizontal="right"/>
    </xf>
    <xf numFmtId="165" fontId="3" fillId="0" borderId="21" xfId="0" applyNumberFormat="1" applyFont="1" applyFill="1" applyBorder="1" applyAlignment="1" applyProtection="1">
      <alignment horizontal="right"/>
    </xf>
    <xf numFmtId="3" fontId="3" fillId="0" borderId="11" xfId="0" applyNumberFormat="1" applyFont="1" applyFill="1" applyBorder="1" applyAlignment="1" applyProtection="1">
      <alignment horizontal="right"/>
    </xf>
    <xf numFmtId="3" fontId="3" fillId="0" borderId="12" xfId="0" applyNumberFormat="1" applyFont="1" applyFill="1" applyBorder="1" applyAlignment="1" applyProtection="1">
      <alignment horizontal="right"/>
    </xf>
    <xf numFmtId="3" fontId="3" fillId="0" borderId="15" xfId="0" applyNumberFormat="1" applyFont="1" applyFill="1" applyBorder="1" applyAlignment="1" applyProtection="1">
      <alignment horizontal="right"/>
    </xf>
    <xf numFmtId="3" fontId="3" fillId="0" borderId="16" xfId="0" applyNumberFormat="1" applyFont="1" applyFill="1" applyBorder="1" applyAlignment="1" applyProtection="1">
      <alignment horizontal="right"/>
    </xf>
    <xf numFmtId="3" fontId="3" fillId="0" borderId="17" xfId="0" applyNumberFormat="1" applyFont="1" applyFill="1" applyBorder="1" applyAlignment="1" applyProtection="1">
      <alignment horizontal="right"/>
    </xf>
    <xf numFmtId="0" fontId="4" fillId="0" borderId="29" xfId="0" applyFont="1" applyFill="1" applyBorder="1" applyAlignment="1" applyProtection="1">
      <alignment horizontal="left"/>
    </xf>
    <xf numFmtId="3" fontId="4" fillId="0" borderId="29" xfId="0" applyNumberFormat="1" applyFont="1" applyFill="1" applyBorder="1" applyAlignment="1" applyProtection="1">
      <alignment horizontal="right"/>
    </xf>
    <xf numFmtId="3" fontId="4" fillId="0" borderId="30" xfId="0" applyNumberFormat="1" applyFont="1" applyFill="1" applyBorder="1" applyAlignment="1" applyProtection="1">
      <alignment horizontal="right"/>
    </xf>
    <xf numFmtId="3" fontId="4" fillId="0" borderId="31" xfId="0" applyNumberFormat="1" applyFont="1" applyFill="1" applyBorder="1" applyAlignment="1" applyProtection="1">
      <alignment horizontal="right"/>
    </xf>
    <xf numFmtId="0" fontId="4" fillId="0" borderId="6" xfId="0" applyFont="1" applyFill="1" applyBorder="1" applyAlignment="1" applyProtection="1"/>
    <xf numFmtId="3" fontId="4" fillId="0" borderId="6" xfId="0" applyNumberFormat="1" applyFont="1" applyFill="1" applyBorder="1" applyAlignment="1" applyProtection="1"/>
    <xf numFmtId="3" fontId="4" fillId="0" borderId="2" xfId="0" applyNumberFormat="1" applyFont="1" applyFill="1" applyBorder="1" applyAlignment="1" applyProtection="1">
      <alignment horizontal="right"/>
    </xf>
    <xf numFmtId="3" fontId="4" fillId="0" borderId="3" xfId="0" applyNumberFormat="1" applyFont="1" applyFill="1" applyBorder="1" applyAlignment="1" applyProtection="1">
      <alignment horizontal="right"/>
    </xf>
    <xf numFmtId="3" fontId="4" fillId="0" borderId="4" xfId="0" applyNumberFormat="1" applyFont="1" applyFill="1" applyBorder="1" applyAlignment="1" applyProtection="1">
      <alignment horizontal="right"/>
    </xf>
    <xf numFmtId="3" fontId="3" fillId="0" borderId="21" xfId="0" applyNumberFormat="1" applyFont="1" applyFill="1" applyBorder="1" applyAlignment="1" applyProtection="1">
      <alignment horizontal="right"/>
    </xf>
    <xf numFmtId="3" fontId="3" fillId="0" borderId="10" xfId="0" applyNumberFormat="1" applyFont="1" applyFill="1" applyBorder="1" applyAlignment="1" applyProtection="1">
      <alignment horizontal="right"/>
    </xf>
    <xf numFmtId="3" fontId="4" fillId="0" borderId="19" xfId="0" applyNumberFormat="1" applyFont="1" applyFill="1" applyBorder="1" applyAlignment="1" applyProtection="1">
      <alignment horizontal="right"/>
    </xf>
    <xf numFmtId="3" fontId="3" fillId="0" borderId="27" xfId="0" applyNumberFormat="1" applyFont="1" applyFill="1" applyBorder="1" applyAlignment="1" applyProtection="1">
      <alignment horizontal="right"/>
    </xf>
    <xf numFmtId="3" fontId="4" fillId="0" borderId="20" xfId="0" applyNumberFormat="1" applyFont="1" applyFill="1" applyBorder="1" applyAlignment="1" applyProtection="1">
      <alignment horizontal="right"/>
    </xf>
    <xf numFmtId="3" fontId="3" fillId="0" borderId="35" xfId="0" applyNumberFormat="1" applyFont="1" applyFill="1" applyBorder="1" applyAlignment="1" applyProtection="1">
      <alignment horizontal="right"/>
    </xf>
    <xf numFmtId="3" fontId="3" fillId="0" borderId="36" xfId="0" applyNumberFormat="1" applyFont="1" applyFill="1" applyBorder="1" applyAlignment="1" applyProtection="1">
      <alignment horizontal="right" vertical="center"/>
    </xf>
    <xf numFmtId="3" fontId="3" fillId="0" borderId="27" xfId="0" applyNumberFormat="1" applyFont="1" applyFill="1" applyBorder="1" applyAlignment="1" applyProtection="1">
      <alignment horizontal="right" vertical="center"/>
    </xf>
    <xf numFmtId="3" fontId="3" fillId="0" borderId="20" xfId="0" applyNumberFormat="1" applyFont="1" applyFill="1" applyBorder="1" applyAlignment="1" applyProtection="1">
      <alignment horizontal="right"/>
    </xf>
    <xf numFmtId="0" fontId="3" fillId="0" borderId="37" xfId="3" applyFont="1" applyFill="1" applyBorder="1" applyAlignment="1" applyProtection="1">
      <alignment horizontal="left" indent="1"/>
    </xf>
    <xf numFmtId="0" fontId="4" fillId="0" borderId="38" xfId="0" applyFont="1" applyFill="1" applyBorder="1" applyAlignment="1" applyProtection="1"/>
    <xf numFmtId="3" fontId="4" fillId="0" borderId="38" xfId="0" applyNumberFormat="1" applyFont="1" applyFill="1" applyBorder="1" applyAlignment="1" applyProtection="1">
      <alignment horizontal="right"/>
    </xf>
    <xf numFmtId="3" fontId="4" fillId="0" borderId="3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Protection="1"/>
    <xf numFmtId="0" fontId="8" fillId="0" borderId="44" xfId="0" applyFont="1" applyFill="1" applyBorder="1" applyAlignment="1" applyProtection="1">
      <alignment horizontal="left" indent="1"/>
    </xf>
    <xf numFmtId="0" fontId="8" fillId="0" borderId="47" xfId="0" applyFont="1" applyFill="1" applyBorder="1" applyAlignment="1" applyProtection="1">
      <alignment horizontal="left" indent="1"/>
    </xf>
    <xf numFmtId="0" fontId="10" fillId="0" borderId="0" xfId="0" applyFont="1" applyFill="1" applyBorder="1" applyProtection="1"/>
    <xf numFmtId="166" fontId="8" fillId="0" borderId="0" xfId="0" applyNumberFormat="1" applyFont="1" applyFill="1" applyBorder="1" applyProtection="1"/>
    <xf numFmtId="43" fontId="8" fillId="0" borderId="0" xfId="1" applyFont="1" applyFill="1" applyBorder="1" applyProtection="1"/>
    <xf numFmtId="10" fontId="8" fillId="0" borderId="0" xfId="2" applyNumberFormat="1" applyFont="1" applyFill="1" applyBorder="1" applyProtection="1"/>
    <xf numFmtId="0" fontId="8" fillId="0" borderId="0" xfId="0" applyFont="1" applyFill="1" applyAlignment="1" applyProtection="1">
      <alignment horizontal="left"/>
    </xf>
    <xf numFmtId="14" fontId="8" fillId="0" borderId="0" xfId="0" applyNumberFormat="1" applyFont="1" applyFill="1" applyAlignment="1" applyProtection="1">
      <alignment horizontal="left"/>
    </xf>
    <xf numFmtId="0" fontId="8" fillId="0" borderId="0" xfId="0" applyFont="1" applyFill="1" applyProtection="1"/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 indent="3"/>
    </xf>
    <xf numFmtId="0" fontId="8" fillId="0" borderId="0" xfId="0" applyFont="1" applyFill="1" applyBorder="1" applyAlignment="1" applyProtection="1">
      <alignment horizontal="right" vertical="center" wrapText="1"/>
    </xf>
    <xf numFmtId="0" fontId="8" fillId="0" borderId="40" xfId="0" applyFont="1" applyFill="1" applyBorder="1" applyAlignment="1" applyProtection="1">
      <alignment horizontal="left" indent="1"/>
    </xf>
    <xf numFmtId="0" fontId="9" fillId="0" borderId="6" xfId="0" applyFont="1" applyFill="1" applyBorder="1" applyAlignment="1" applyProtection="1">
      <alignment horizontal="center"/>
    </xf>
    <xf numFmtId="0" fontId="8" fillId="0" borderId="41" xfId="0" applyFont="1" applyFill="1" applyBorder="1" applyAlignment="1" applyProtection="1">
      <alignment horizontal="center" vertical="center" wrapText="1"/>
    </xf>
    <xf numFmtId="0" fontId="8" fillId="0" borderId="42" xfId="0" applyFont="1" applyFill="1" applyBorder="1" applyAlignment="1" applyProtection="1">
      <alignment horizontal="center" vertical="center" wrapText="1"/>
    </xf>
    <xf numFmtId="0" fontId="8" fillId="0" borderId="43" xfId="0" applyFont="1" applyFill="1" applyBorder="1" applyAlignment="1" applyProtection="1">
      <alignment horizontal="left" indent="1"/>
    </xf>
    <xf numFmtId="165" fontId="8" fillId="0" borderId="44" xfId="0" applyNumberFormat="1" applyFont="1" applyFill="1" applyBorder="1" applyAlignment="1" applyProtection="1">
      <alignment horizontal="right"/>
    </xf>
    <xf numFmtId="165" fontId="8" fillId="0" borderId="45" xfId="0" applyNumberFormat="1" applyFont="1" applyFill="1" applyBorder="1" applyAlignment="1" applyProtection="1">
      <alignment horizontal="right"/>
    </xf>
    <xf numFmtId="0" fontId="8" fillId="0" borderId="46" xfId="0" applyFont="1" applyFill="1" applyBorder="1" applyAlignment="1" applyProtection="1">
      <alignment horizontal="left" indent="1"/>
    </xf>
    <xf numFmtId="165" fontId="8" fillId="0" borderId="47" xfId="0" applyNumberFormat="1" applyFont="1" applyFill="1" applyBorder="1" applyAlignment="1" applyProtection="1">
      <alignment horizontal="right"/>
    </xf>
    <xf numFmtId="165" fontId="8" fillId="0" borderId="48" xfId="0" applyNumberFormat="1" applyFont="1" applyFill="1" applyBorder="1" applyAlignment="1" applyProtection="1">
      <alignment horizontal="right"/>
    </xf>
    <xf numFmtId="0" fontId="3" fillId="0" borderId="47" xfId="0" applyFont="1" applyFill="1" applyBorder="1" applyAlignment="1" applyProtection="1">
      <alignment horizontal="left" indent="2"/>
    </xf>
    <xf numFmtId="165" fontId="3" fillId="0" borderId="47" xfId="0" applyNumberFormat="1" applyFont="1" applyFill="1" applyBorder="1" applyAlignment="1" applyProtection="1">
      <alignment horizontal="right"/>
    </xf>
    <xf numFmtId="165" fontId="3" fillId="0" borderId="48" xfId="0" applyNumberFormat="1" applyFont="1" applyFill="1" applyBorder="1" applyAlignment="1" applyProtection="1">
      <alignment horizontal="right"/>
    </xf>
    <xf numFmtId="38" fontId="3" fillId="0" borderId="47" xfId="0" applyNumberFormat="1" applyFont="1" applyFill="1" applyBorder="1" applyAlignment="1" applyProtection="1">
      <alignment horizontal="right"/>
    </xf>
    <xf numFmtId="38" fontId="3" fillId="0" borderId="48" xfId="0" applyNumberFormat="1" applyFont="1" applyFill="1" applyBorder="1" applyAlignment="1" applyProtection="1">
      <alignment horizontal="right"/>
    </xf>
    <xf numFmtId="0" fontId="9" fillId="0" borderId="49" xfId="0" applyFont="1" applyFill="1" applyBorder="1" applyAlignment="1" applyProtection="1"/>
    <xf numFmtId="165" fontId="9" fillId="0" borderId="49" xfId="0" applyNumberFormat="1" applyFont="1" applyFill="1" applyBorder="1" applyAlignment="1" applyProtection="1">
      <alignment horizontal="right"/>
    </xf>
    <xf numFmtId="165" fontId="9" fillId="0" borderId="50" xfId="0" applyNumberFormat="1" applyFont="1" applyFill="1" applyBorder="1" applyAlignment="1" applyProtection="1">
      <alignment horizontal="right"/>
    </xf>
    <xf numFmtId="0" fontId="8" fillId="0" borderId="51" xfId="0" applyFont="1" applyFill="1" applyBorder="1" applyAlignment="1" applyProtection="1">
      <alignment horizontal="left" indent="1"/>
    </xf>
    <xf numFmtId="0" fontId="9" fillId="0" borderId="41" xfId="0" applyFont="1" applyFill="1" applyBorder="1" applyAlignment="1" applyProtection="1"/>
    <xf numFmtId="165" fontId="9" fillId="0" borderId="41" xfId="0" applyNumberFormat="1" applyFont="1" applyFill="1" applyBorder="1" applyAlignment="1" applyProtection="1">
      <alignment horizontal="right"/>
    </xf>
    <xf numFmtId="165" fontId="9" fillId="0" borderId="42" xfId="0" applyNumberFormat="1" applyFont="1" applyFill="1" applyBorder="1" applyAlignment="1" applyProtection="1">
      <alignment horizontal="right"/>
    </xf>
    <xf numFmtId="0" fontId="3" fillId="2" borderId="0" xfId="4" applyFont="1" applyFill="1" applyProtection="1"/>
    <xf numFmtId="0" fontId="3" fillId="0" borderId="0" xfId="4" applyFont="1" applyFill="1" applyBorder="1" applyAlignment="1" applyProtection="1">
      <alignment horizontal="left"/>
    </xf>
    <xf numFmtId="0" fontId="12" fillId="2" borderId="0" xfId="0" applyFont="1" applyFill="1" applyBorder="1" applyAlignment="1" applyProtection="1">
      <alignment horizontal="left"/>
    </xf>
    <xf numFmtId="0" fontId="13" fillId="2" borderId="0" xfId="0" applyFont="1" applyFill="1"/>
    <xf numFmtId="14" fontId="3" fillId="2" borderId="0" xfId="4" applyNumberFormat="1" applyFont="1" applyFill="1" applyBorder="1" applyAlignment="1" applyProtection="1">
      <alignment horizontal="left"/>
    </xf>
    <xf numFmtId="167" fontId="12" fillId="2" borderId="0" xfId="0" applyNumberFormat="1" applyFont="1" applyFill="1" applyBorder="1" applyAlignment="1" applyProtection="1">
      <alignment horizontal="left"/>
      <protection locked="0"/>
    </xf>
    <xf numFmtId="0" fontId="12" fillId="2" borderId="0" xfId="0" applyFont="1" applyFill="1" applyBorder="1" applyAlignment="1"/>
    <xf numFmtId="0" fontId="14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right"/>
    </xf>
    <xf numFmtId="0" fontId="12" fillId="2" borderId="46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2" fillId="2" borderId="57" xfId="0" applyFont="1" applyFill="1" applyBorder="1" applyAlignment="1"/>
    <xf numFmtId="0" fontId="12" fillId="2" borderId="58" xfId="0" applyFont="1" applyFill="1" applyBorder="1" applyAlignment="1"/>
    <xf numFmtId="0" fontId="12" fillId="2" borderId="59" xfId="0" applyFont="1" applyFill="1" applyBorder="1" applyAlignment="1"/>
    <xf numFmtId="0" fontId="12" fillId="2" borderId="46" xfId="0" applyFont="1" applyFill="1" applyBorder="1" applyAlignment="1"/>
    <xf numFmtId="0" fontId="14" fillId="2" borderId="47" xfId="0" applyFont="1" applyFill="1" applyBorder="1" applyAlignment="1"/>
    <xf numFmtId="0" fontId="14" fillId="2" borderId="48" xfId="0" applyFont="1" applyFill="1" applyBorder="1" applyAlignment="1">
      <alignment horizontal="center"/>
    </xf>
    <xf numFmtId="0" fontId="12" fillId="2" borderId="47" xfId="0" applyFont="1" applyFill="1" applyBorder="1" applyAlignment="1" applyProtection="1">
      <protection locked="0"/>
    </xf>
    <xf numFmtId="10" fontId="12" fillId="2" borderId="48" xfId="5" applyNumberFormat="1" applyFont="1" applyFill="1" applyBorder="1" applyAlignment="1">
      <alignment horizontal="center"/>
    </xf>
    <xf numFmtId="0" fontId="12" fillId="2" borderId="58" xfId="0" applyFont="1" applyFill="1" applyBorder="1" applyAlignment="1" applyProtection="1">
      <protection locked="0"/>
    </xf>
    <xf numFmtId="10" fontId="12" fillId="2" borderId="58" xfId="5" applyNumberFormat="1" applyFont="1" applyFill="1" applyBorder="1" applyAlignment="1"/>
    <xf numFmtId="0" fontId="13" fillId="2" borderId="63" xfId="0" applyFont="1" applyFill="1" applyBorder="1"/>
    <xf numFmtId="0" fontId="12" fillId="2" borderId="64" xfId="0" applyFont="1" applyFill="1" applyBorder="1" applyAlignment="1"/>
    <xf numFmtId="0" fontId="12" fillId="2" borderId="65" xfId="0" applyFont="1" applyFill="1" applyBorder="1" applyAlignment="1" applyProtection="1">
      <protection locked="0"/>
    </xf>
    <xf numFmtId="10" fontId="12" fillId="2" borderId="66" xfId="5" applyNumberFormat="1" applyFont="1" applyFill="1" applyBorder="1" applyAlignment="1">
      <alignment horizontal="center"/>
    </xf>
    <xf numFmtId="0" fontId="12" fillId="2" borderId="0" xfId="0" applyFont="1" applyFill="1" applyAlignment="1"/>
    <xf numFmtId="0" fontId="12" fillId="2" borderId="47" xfId="0" applyFont="1" applyFill="1" applyBorder="1" applyAlignment="1"/>
    <xf numFmtId="0" fontId="12" fillId="2" borderId="48" xfId="0" applyFont="1" applyFill="1" applyBorder="1" applyAlignment="1"/>
    <xf numFmtId="0" fontId="14" fillId="2" borderId="52" xfId="0" applyFont="1" applyFill="1" applyBorder="1" applyAlignment="1">
      <alignment horizontal="left"/>
    </xf>
    <xf numFmtId="0" fontId="14" fillId="2" borderId="53" xfId="0" applyFont="1" applyFill="1" applyBorder="1" applyAlignment="1">
      <alignment horizontal="left"/>
    </xf>
    <xf numFmtId="0" fontId="14" fillId="2" borderId="54" xfId="0" applyFont="1" applyFill="1" applyBorder="1" applyAlignment="1">
      <alignment horizontal="left"/>
    </xf>
    <xf numFmtId="0" fontId="12" fillId="2" borderId="55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/>
    </xf>
    <xf numFmtId="0" fontId="12" fillId="2" borderId="47" xfId="0" applyFont="1" applyFill="1" applyBorder="1" applyAlignment="1">
      <alignment vertical="center"/>
    </xf>
    <xf numFmtId="0" fontId="12" fillId="2" borderId="48" xfId="0" applyFont="1" applyFill="1" applyBorder="1" applyAlignment="1">
      <alignment vertical="center"/>
    </xf>
    <xf numFmtId="0" fontId="14" fillId="2" borderId="60" xfId="0" applyFont="1" applyFill="1" applyBorder="1" applyAlignment="1">
      <alignment horizontal="left" shrinkToFit="1"/>
    </xf>
    <xf numFmtId="0" fontId="14" fillId="2" borderId="61" xfId="0" applyFont="1" applyFill="1" applyBorder="1" applyAlignment="1">
      <alignment horizontal="left" shrinkToFit="1"/>
    </xf>
    <xf numFmtId="0" fontId="14" fillId="2" borderId="62" xfId="0" applyFont="1" applyFill="1" applyBorder="1" applyAlignment="1">
      <alignment horizontal="left" shrinkToFit="1"/>
    </xf>
    <xf numFmtId="0" fontId="12" fillId="2" borderId="0" xfId="0" applyFont="1" applyFill="1" applyAlignment="1">
      <alignment horizontal="left"/>
    </xf>
    <xf numFmtId="0" fontId="14" fillId="2" borderId="60" xfId="0" applyFont="1" applyFill="1" applyBorder="1" applyAlignment="1">
      <alignment horizontal="left"/>
    </xf>
    <xf numFmtId="0" fontId="14" fillId="2" borderId="61" xfId="0" applyFont="1" applyFill="1" applyBorder="1" applyAlignment="1">
      <alignment horizontal="left"/>
    </xf>
    <xf numFmtId="0" fontId="14" fillId="2" borderId="62" xfId="0" applyFont="1" applyFill="1" applyBorder="1" applyAlignment="1">
      <alignment horizontal="left"/>
    </xf>
  </cellXfs>
  <cellStyles count="8">
    <cellStyle name="Comma 2" xfId="6"/>
    <cellStyle name="Normal 10" xfId="7"/>
    <cellStyle name="Normal 2" xfId="3"/>
    <cellStyle name="Normal 2 2" xfId="4"/>
    <cellStyle name="Percent 2" xfId="5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gadasagzavni/Bermeli-201912-F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I"/>
      <sheetName val="RC-RA"/>
      <sheetName val="RC-A"/>
      <sheetName val="RC-FA"/>
      <sheetName val="RC-BB"/>
      <sheetName val="RC-BS"/>
      <sheetName val="RC-OS"/>
      <sheetName val="RC-BF"/>
      <sheetName val="RI"/>
      <sheetName val="RC-P"/>
      <sheetName val="RI-C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>
        <row r="31">
          <cell r="B31" t="str">
            <v>ორგანიზაციის ხელმძღვანელი: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abSelected="1" topLeftCell="A55" workbookViewId="0">
      <selection activeCell="B69" sqref="B69"/>
    </sheetView>
  </sheetViews>
  <sheetFormatPr defaultRowHeight="15" x14ac:dyDescent="0.25"/>
  <cols>
    <col min="1" max="1" width="8.140625" style="67" bestFit="1" customWidth="1"/>
    <col min="2" max="2" width="79.140625" style="67" bestFit="1" customWidth="1"/>
    <col min="3" max="4" width="8.85546875" style="67" bestFit="1" customWidth="1"/>
    <col min="5" max="16384" width="9.140625" style="67"/>
  </cols>
  <sheetData>
    <row r="1" spans="1:5" x14ac:dyDescent="0.25">
      <c r="A1" s="66" t="s">
        <v>67</v>
      </c>
      <c r="B1" s="1" t="s">
        <v>68</v>
      </c>
      <c r="C1" s="2"/>
      <c r="D1" s="2"/>
      <c r="E1" s="2"/>
    </row>
    <row r="2" spans="1:5" x14ac:dyDescent="0.25">
      <c r="A2" s="66" t="s">
        <v>0</v>
      </c>
      <c r="B2" s="3">
        <v>43830</v>
      </c>
      <c r="C2" s="2"/>
      <c r="D2" s="2"/>
      <c r="E2" s="2"/>
    </row>
    <row r="3" spans="1:5" x14ac:dyDescent="0.25">
      <c r="A3" s="2"/>
      <c r="B3" s="4"/>
      <c r="C3" s="2"/>
      <c r="D3" s="2"/>
      <c r="E3" s="2"/>
    </row>
    <row r="4" spans="1:5" ht="34.5" thickBot="1" x14ac:dyDescent="0.3">
      <c r="A4" s="5" t="s">
        <v>1</v>
      </c>
      <c r="B4" s="6" t="s">
        <v>2</v>
      </c>
      <c r="C4" s="2"/>
      <c r="D4" s="2"/>
      <c r="E4" s="7" t="s">
        <v>3</v>
      </c>
    </row>
    <row r="5" spans="1:5" ht="23.25" thickBot="1" x14ac:dyDescent="0.3">
      <c r="A5" s="8" t="s">
        <v>4</v>
      </c>
      <c r="B5" s="9"/>
      <c r="C5" s="10" t="s">
        <v>5</v>
      </c>
      <c r="D5" s="11" t="s">
        <v>6</v>
      </c>
      <c r="E5" s="12" t="s">
        <v>7</v>
      </c>
    </row>
    <row r="6" spans="1:5" ht="15.75" thickBot="1" x14ac:dyDescent="0.3">
      <c r="A6" s="13"/>
      <c r="B6" s="14" t="s">
        <v>8</v>
      </c>
      <c r="C6" s="14"/>
      <c r="D6" s="14"/>
      <c r="E6" s="14"/>
    </row>
    <row r="7" spans="1:5" ht="14.25" customHeight="1" x14ac:dyDescent="0.25">
      <c r="A7" s="15">
        <v>1</v>
      </c>
      <c r="B7" s="16" t="s">
        <v>9</v>
      </c>
      <c r="C7" s="17">
        <v>0</v>
      </c>
      <c r="D7" s="18">
        <v>0</v>
      </c>
      <c r="E7" s="68">
        <f t="shared" ref="E7:E24" si="0">C7+D7</f>
        <v>0</v>
      </c>
    </row>
    <row r="8" spans="1:5" ht="14.25" customHeight="1" x14ac:dyDescent="0.25">
      <c r="A8" s="15">
        <v>2</v>
      </c>
      <c r="B8" s="19" t="s">
        <v>10</v>
      </c>
      <c r="C8" s="69">
        <v>5244569.8099999996</v>
      </c>
      <c r="D8" s="70">
        <v>2303598.9300000002</v>
      </c>
      <c r="E8" s="71">
        <f>C8+D8</f>
        <v>7548168.7400000002</v>
      </c>
    </row>
    <row r="9" spans="1:5" ht="14.25" customHeight="1" x14ac:dyDescent="0.25">
      <c r="A9" s="15">
        <v>2.1</v>
      </c>
      <c r="B9" s="20" t="s">
        <v>11</v>
      </c>
      <c r="C9" s="17">
        <v>0</v>
      </c>
      <c r="D9" s="18">
        <v>0</v>
      </c>
      <c r="E9" s="72">
        <f>C9+D9</f>
        <v>0</v>
      </c>
    </row>
    <row r="10" spans="1:5" ht="14.25" customHeight="1" x14ac:dyDescent="0.25">
      <c r="A10" s="15">
        <v>2.2000000000000002</v>
      </c>
      <c r="B10" s="20" t="s">
        <v>12</v>
      </c>
      <c r="C10" s="17">
        <v>2962657.49</v>
      </c>
      <c r="D10" s="18">
        <v>2080380.2</v>
      </c>
      <c r="E10" s="72">
        <f>C10+D10</f>
        <v>5043037.6900000004</v>
      </c>
    </row>
    <row r="11" spans="1:5" ht="14.25" customHeight="1" x14ac:dyDescent="0.25">
      <c r="A11" s="15">
        <v>2.2999999999999998</v>
      </c>
      <c r="B11" s="20" t="s">
        <v>13</v>
      </c>
      <c r="C11" s="17">
        <v>0</v>
      </c>
      <c r="D11" s="18">
        <v>0</v>
      </c>
      <c r="E11" s="72">
        <f>C11+D11</f>
        <v>0</v>
      </c>
    </row>
    <row r="12" spans="1:5" ht="14.25" customHeight="1" x14ac:dyDescent="0.25">
      <c r="A12" s="15">
        <v>2.4</v>
      </c>
      <c r="B12" s="20" t="s">
        <v>14</v>
      </c>
      <c r="C12" s="17">
        <v>0</v>
      </c>
      <c r="D12" s="18">
        <v>0</v>
      </c>
      <c r="E12" s="72">
        <f t="shared" si="0"/>
        <v>0</v>
      </c>
    </row>
    <row r="13" spans="1:5" ht="14.25" customHeight="1" x14ac:dyDescent="0.25">
      <c r="A13" s="15">
        <v>2.5</v>
      </c>
      <c r="B13" s="20" t="s">
        <v>15</v>
      </c>
      <c r="C13" s="17">
        <v>2269325.36</v>
      </c>
      <c r="D13" s="18">
        <v>216307.94</v>
      </c>
      <c r="E13" s="72">
        <f t="shared" si="0"/>
        <v>2485633.2999999998</v>
      </c>
    </row>
    <row r="14" spans="1:5" ht="14.25" customHeight="1" x14ac:dyDescent="0.25">
      <c r="A14" s="15">
        <v>2.6</v>
      </c>
      <c r="B14" s="20" t="s">
        <v>16</v>
      </c>
      <c r="C14" s="17">
        <v>0</v>
      </c>
      <c r="D14" s="18">
        <v>0</v>
      </c>
      <c r="E14" s="72">
        <f>C14+D14</f>
        <v>0</v>
      </c>
    </row>
    <row r="15" spans="1:5" ht="14.25" customHeight="1" x14ac:dyDescent="0.25">
      <c r="A15" s="15">
        <v>2.7</v>
      </c>
      <c r="B15" s="20" t="s">
        <v>17</v>
      </c>
      <c r="C15" s="17">
        <v>12586.96</v>
      </c>
      <c r="D15" s="18">
        <v>6910.79</v>
      </c>
      <c r="E15" s="72">
        <f t="shared" si="0"/>
        <v>19497.75</v>
      </c>
    </row>
    <row r="16" spans="1:5" ht="14.25" customHeight="1" x14ac:dyDescent="0.25">
      <c r="A16" s="15">
        <v>3</v>
      </c>
      <c r="B16" s="19" t="s">
        <v>18</v>
      </c>
      <c r="C16" s="69">
        <v>61750.16</v>
      </c>
      <c r="D16" s="70">
        <v>238.55</v>
      </c>
      <c r="E16" s="71">
        <f t="shared" si="0"/>
        <v>61988.710000000006</v>
      </c>
    </row>
    <row r="17" spans="1:5" ht="14.25" customHeight="1" x14ac:dyDescent="0.25">
      <c r="A17" s="15">
        <v>3.1</v>
      </c>
      <c r="B17" s="20" t="s">
        <v>19</v>
      </c>
      <c r="C17" s="17">
        <v>0</v>
      </c>
      <c r="D17" s="18">
        <v>0</v>
      </c>
      <c r="E17" s="72">
        <f t="shared" si="0"/>
        <v>0</v>
      </c>
    </row>
    <row r="18" spans="1:5" ht="14.25" customHeight="1" x14ac:dyDescent="0.25">
      <c r="A18" s="15">
        <v>3.2</v>
      </c>
      <c r="B18" s="20" t="s">
        <v>20</v>
      </c>
      <c r="C18" s="17">
        <v>0</v>
      </c>
      <c r="D18" s="18">
        <v>0</v>
      </c>
      <c r="E18" s="72">
        <f t="shared" si="0"/>
        <v>0</v>
      </c>
    </row>
    <row r="19" spans="1:5" ht="14.25" customHeight="1" x14ac:dyDescent="0.25">
      <c r="A19" s="15">
        <v>3.3</v>
      </c>
      <c r="B19" s="20" t="s">
        <v>21</v>
      </c>
      <c r="C19" s="17">
        <v>0</v>
      </c>
      <c r="D19" s="18">
        <v>0</v>
      </c>
      <c r="E19" s="72">
        <f t="shared" si="0"/>
        <v>0</v>
      </c>
    </row>
    <row r="20" spans="1:5" ht="14.25" customHeight="1" x14ac:dyDescent="0.25">
      <c r="A20" s="15">
        <v>3.4</v>
      </c>
      <c r="B20" s="20" t="s">
        <v>22</v>
      </c>
      <c r="C20" s="17">
        <v>61750.16</v>
      </c>
      <c r="D20" s="18">
        <v>238.55</v>
      </c>
      <c r="E20" s="72">
        <f t="shared" si="0"/>
        <v>61988.710000000006</v>
      </c>
    </row>
    <row r="21" spans="1:5" ht="14.25" customHeight="1" x14ac:dyDescent="0.25">
      <c r="A21" s="15">
        <v>4</v>
      </c>
      <c r="B21" s="21" t="s">
        <v>23</v>
      </c>
      <c r="C21" s="17">
        <v>1104080.81</v>
      </c>
      <c r="D21" s="18">
        <v>1005592.88</v>
      </c>
      <c r="E21" s="71">
        <f t="shared" si="0"/>
        <v>2109673.69</v>
      </c>
    </row>
    <row r="22" spans="1:5" ht="14.25" customHeight="1" x14ac:dyDescent="0.25">
      <c r="A22" s="15">
        <v>5</v>
      </c>
      <c r="B22" s="21" t="s">
        <v>24</v>
      </c>
      <c r="C22" s="17">
        <v>0</v>
      </c>
      <c r="D22" s="18">
        <v>0</v>
      </c>
      <c r="E22" s="71">
        <f t="shared" si="0"/>
        <v>0</v>
      </c>
    </row>
    <row r="23" spans="1:5" ht="14.25" customHeight="1" x14ac:dyDescent="0.25">
      <c r="A23" s="22">
        <v>6</v>
      </c>
      <c r="B23" s="23" t="s">
        <v>25</v>
      </c>
      <c r="C23" s="24">
        <v>0</v>
      </c>
      <c r="D23" s="25">
        <v>0</v>
      </c>
      <c r="E23" s="73">
        <f t="shared" si="0"/>
        <v>0</v>
      </c>
    </row>
    <row r="24" spans="1:5" ht="14.25" customHeight="1" thickBot="1" x14ac:dyDescent="0.3">
      <c r="A24" s="37">
        <v>7</v>
      </c>
      <c r="B24" s="74" t="s">
        <v>26</v>
      </c>
      <c r="C24" s="75">
        <f>SUM(C7:C8,C21:C23,C16)</f>
        <v>6410400.7799999993</v>
      </c>
      <c r="D24" s="75">
        <f>SUM(D7:D8,D21:D23,D16)</f>
        <v>3309430.36</v>
      </c>
      <c r="E24" s="76">
        <f t="shared" si="0"/>
        <v>9719831.1399999987</v>
      </c>
    </row>
    <row r="25" spans="1:5" ht="14.25" customHeight="1" thickBot="1" x14ac:dyDescent="0.3">
      <c r="A25" s="26"/>
      <c r="B25" s="14" t="s">
        <v>27</v>
      </c>
      <c r="C25" s="14"/>
      <c r="D25" s="14"/>
      <c r="E25" s="14"/>
    </row>
    <row r="26" spans="1:5" ht="14.25" customHeight="1" x14ac:dyDescent="0.25">
      <c r="A26" s="15">
        <v>8</v>
      </c>
      <c r="B26" s="27" t="s">
        <v>28</v>
      </c>
      <c r="C26" s="28">
        <v>659879.25</v>
      </c>
      <c r="D26" s="29">
        <v>410912.95</v>
      </c>
      <c r="E26" s="68">
        <f t="shared" ref="E26:E34" si="1">C26+D26</f>
        <v>1070792.2</v>
      </c>
    </row>
    <row r="27" spans="1:5" ht="14.25" customHeight="1" x14ac:dyDescent="0.25">
      <c r="A27" s="15">
        <v>9</v>
      </c>
      <c r="B27" s="30" t="s">
        <v>29</v>
      </c>
      <c r="C27" s="31">
        <v>88271.83</v>
      </c>
      <c r="D27" s="32">
        <v>253425.6</v>
      </c>
      <c r="E27" s="71">
        <f t="shared" si="1"/>
        <v>341697.43</v>
      </c>
    </row>
    <row r="28" spans="1:5" ht="14.25" customHeight="1" x14ac:dyDescent="0.25">
      <c r="A28" s="15">
        <v>10</v>
      </c>
      <c r="B28" s="30" t="s">
        <v>30</v>
      </c>
      <c r="C28" s="31">
        <v>0</v>
      </c>
      <c r="D28" s="32">
        <v>0</v>
      </c>
      <c r="E28" s="71">
        <f t="shared" si="1"/>
        <v>0</v>
      </c>
    </row>
    <row r="29" spans="1:5" ht="14.25" customHeight="1" x14ac:dyDescent="0.25">
      <c r="A29" s="15">
        <v>11</v>
      </c>
      <c r="B29" s="30" t="s">
        <v>31</v>
      </c>
      <c r="C29" s="31">
        <v>0</v>
      </c>
      <c r="D29" s="32">
        <v>0</v>
      </c>
      <c r="E29" s="71">
        <f t="shared" si="1"/>
        <v>0</v>
      </c>
    </row>
    <row r="30" spans="1:5" ht="14.25" customHeight="1" x14ac:dyDescent="0.25">
      <c r="A30" s="15">
        <v>12</v>
      </c>
      <c r="B30" s="30" t="s">
        <v>32</v>
      </c>
      <c r="C30" s="31">
        <v>0</v>
      </c>
      <c r="D30" s="32">
        <v>0</v>
      </c>
      <c r="E30" s="71">
        <f t="shared" si="1"/>
        <v>0</v>
      </c>
    </row>
    <row r="31" spans="1:5" ht="14.25" customHeight="1" x14ac:dyDescent="0.25">
      <c r="A31" s="15">
        <v>13</v>
      </c>
      <c r="B31" s="30" t="s">
        <v>33</v>
      </c>
      <c r="C31" s="31">
        <v>0</v>
      </c>
      <c r="D31" s="32">
        <v>0</v>
      </c>
      <c r="E31" s="71">
        <f t="shared" si="1"/>
        <v>0</v>
      </c>
    </row>
    <row r="32" spans="1:5" ht="14.25" customHeight="1" x14ac:dyDescent="0.25">
      <c r="A32" s="15">
        <v>14</v>
      </c>
      <c r="B32" s="33" t="s">
        <v>34</v>
      </c>
      <c r="C32" s="31">
        <v>0</v>
      </c>
      <c r="D32" s="32">
        <v>0</v>
      </c>
      <c r="E32" s="71">
        <f t="shared" si="1"/>
        <v>0</v>
      </c>
    </row>
    <row r="33" spans="1:5" ht="14.25" customHeight="1" thickBot="1" x14ac:dyDescent="0.3">
      <c r="A33" s="34">
        <v>15</v>
      </c>
      <c r="B33" s="35" t="s">
        <v>35</v>
      </c>
      <c r="C33" s="77">
        <f>SUM(C26:C32)</f>
        <v>748151.08</v>
      </c>
      <c r="D33" s="78">
        <f>SUM(D26:D32)</f>
        <v>664338.55000000005</v>
      </c>
      <c r="E33" s="79">
        <f t="shared" si="1"/>
        <v>1412489.63</v>
      </c>
    </row>
    <row r="34" spans="1:5" ht="14.25" customHeight="1" thickBot="1" x14ac:dyDescent="0.3">
      <c r="A34" s="54">
        <v>16</v>
      </c>
      <c r="B34" s="80" t="s">
        <v>36</v>
      </c>
      <c r="C34" s="75">
        <f>C24-C33</f>
        <v>5662249.6999999993</v>
      </c>
      <c r="D34" s="81">
        <f>D24-D33</f>
        <v>2645091.8099999996</v>
      </c>
      <c r="E34" s="76">
        <f t="shared" si="1"/>
        <v>8307341.5099999988</v>
      </c>
    </row>
    <row r="35" spans="1:5" ht="14.25" customHeight="1" thickBot="1" x14ac:dyDescent="0.3">
      <c r="A35" s="36"/>
      <c r="B35" s="14" t="s">
        <v>37</v>
      </c>
      <c r="C35" s="14"/>
      <c r="D35" s="14"/>
      <c r="E35" s="14"/>
    </row>
    <row r="36" spans="1:5" ht="14.25" customHeight="1" x14ac:dyDescent="0.25">
      <c r="A36" s="37">
        <v>17</v>
      </c>
      <c r="B36" s="38" t="s">
        <v>38</v>
      </c>
      <c r="C36" s="82">
        <f>C37-C38</f>
        <v>79341.06</v>
      </c>
      <c r="D36" s="83">
        <f>D37-D38</f>
        <v>52883.64</v>
      </c>
      <c r="E36" s="68">
        <f t="shared" ref="E36:E45" si="2">C36+D36</f>
        <v>132224.70000000001</v>
      </c>
    </row>
    <row r="37" spans="1:5" ht="14.25" customHeight="1" x14ac:dyDescent="0.25">
      <c r="A37" s="15">
        <v>17.100000000000001</v>
      </c>
      <c r="B37" s="39" t="s">
        <v>39</v>
      </c>
      <c r="C37" s="17">
        <v>82309.75</v>
      </c>
      <c r="D37" s="18">
        <v>52883.64</v>
      </c>
      <c r="E37" s="72">
        <f t="shared" si="2"/>
        <v>135193.39000000001</v>
      </c>
    </row>
    <row r="38" spans="1:5" ht="14.25" customHeight="1" x14ac:dyDescent="0.25">
      <c r="A38" s="15">
        <v>17.2</v>
      </c>
      <c r="B38" s="39" t="s">
        <v>40</v>
      </c>
      <c r="C38" s="17">
        <v>2968.69</v>
      </c>
      <c r="D38" s="18">
        <v>0</v>
      </c>
      <c r="E38" s="72">
        <f t="shared" si="2"/>
        <v>2968.69</v>
      </c>
    </row>
    <row r="39" spans="1:5" ht="14.25" customHeight="1" x14ac:dyDescent="0.25">
      <c r="A39" s="15">
        <v>18</v>
      </c>
      <c r="B39" s="21" t="s">
        <v>41</v>
      </c>
      <c r="C39" s="31">
        <v>0</v>
      </c>
      <c r="D39" s="32">
        <v>0</v>
      </c>
      <c r="E39" s="71">
        <f t="shared" si="2"/>
        <v>0</v>
      </c>
    </row>
    <row r="40" spans="1:5" ht="14.25" customHeight="1" x14ac:dyDescent="0.25">
      <c r="A40" s="15">
        <v>19</v>
      </c>
      <c r="B40" s="21" t="s">
        <v>42</v>
      </c>
      <c r="C40" s="31">
        <v>0</v>
      </c>
      <c r="D40" s="32">
        <v>0</v>
      </c>
      <c r="E40" s="71">
        <f t="shared" si="2"/>
        <v>0</v>
      </c>
    </row>
    <row r="41" spans="1:5" ht="14.25" customHeight="1" x14ac:dyDescent="0.25">
      <c r="A41" s="15">
        <v>20</v>
      </c>
      <c r="B41" s="21" t="s">
        <v>43</v>
      </c>
      <c r="C41" s="31">
        <v>0</v>
      </c>
      <c r="D41" s="32">
        <v>45749</v>
      </c>
      <c r="E41" s="71">
        <f t="shared" si="2"/>
        <v>45749</v>
      </c>
    </row>
    <row r="42" spans="1:5" ht="14.25" customHeight="1" x14ac:dyDescent="0.25">
      <c r="A42" s="15">
        <v>21</v>
      </c>
      <c r="B42" s="21" t="s">
        <v>44</v>
      </c>
      <c r="C42" s="31">
        <v>0</v>
      </c>
      <c r="D42" s="32">
        <v>-219589.74</v>
      </c>
      <c r="E42" s="71">
        <f t="shared" si="2"/>
        <v>-219589.74</v>
      </c>
    </row>
    <row r="43" spans="1:5" ht="14.25" customHeight="1" x14ac:dyDescent="0.25">
      <c r="A43" s="15">
        <v>22</v>
      </c>
      <c r="B43" s="21" t="s">
        <v>45</v>
      </c>
      <c r="C43" s="31">
        <v>0</v>
      </c>
      <c r="D43" s="32">
        <v>0</v>
      </c>
      <c r="E43" s="71">
        <f t="shared" si="2"/>
        <v>0</v>
      </c>
    </row>
    <row r="44" spans="1:5" ht="14.25" customHeight="1" x14ac:dyDescent="0.25">
      <c r="A44" s="22">
        <v>23</v>
      </c>
      <c r="B44" s="23" t="s">
        <v>46</v>
      </c>
      <c r="C44" s="40"/>
      <c r="D44" s="41">
        <v>79664.61</v>
      </c>
      <c r="E44" s="73">
        <f t="shared" si="2"/>
        <v>79664.61</v>
      </c>
    </row>
    <row r="45" spans="1:5" ht="14.25" customHeight="1" thickBot="1" x14ac:dyDescent="0.3">
      <c r="A45" s="37">
        <v>24</v>
      </c>
      <c r="B45" s="80" t="s">
        <v>47</v>
      </c>
      <c r="C45" s="75">
        <f>SUM(C36,C39:C44)</f>
        <v>79341.06</v>
      </c>
      <c r="D45" s="81">
        <f>SUM(D36,D39:D44)</f>
        <v>-41292.489999999991</v>
      </c>
      <c r="E45" s="76">
        <f t="shared" si="2"/>
        <v>38048.570000000007</v>
      </c>
    </row>
    <row r="46" spans="1:5" ht="14.25" customHeight="1" thickBot="1" x14ac:dyDescent="0.3">
      <c r="A46" s="26"/>
      <c r="B46" s="14" t="s">
        <v>48</v>
      </c>
      <c r="C46" s="14"/>
      <c r="D46" s="14"/>
      <c r="E46" s="14"/>
    </row>
    <row r="47" spans="1:5" ht="14.25" customHeight="1" x14ac:dyDescent="0.25">
      <c r="A47" s="15">
        <v>25</v>
      </c>
      <c r="B47" s="16" t="s">
        <v>49</v>
      </c>
      <c r="C47" s="31">
        <v>113269.8</v>
      </c>
      <c r="D47" s="32">
        <v>0</v>
      </c>
      <c r="E47" s="84">
        <f t="shared" ref="E47:E54" si="3">C47+D47</f>
        <v>113269.8</v>
      </c>
    </row>
    <row r="48" spans="1:5" ht="14.25" customHeight="1" x14ac:dyDescent="0.25">
      <c r="A48" s="15">
        <v>26</v>
      </c>
      <c r="B48" s="21" t="s">
        <v>50</v>
      </c>
      <c r="C48" s="31">
        <v>1058513.69</v>
      </c>
      <c r="D48" s="32">
        <v>0</v>
      </c>
      <c r="E48" s="85">
        <f t="shared" si="3"/>
        <v>1058513.69</v>
      </c>
    </row>
    <row r="49" spans="1:5" ht="14.25" customHeight="1" x14ac:dyDescent="0.25">
      <c r="A49" s="15">
        <v>27</v>
      </c>
      <c r="B49" s="21" t="s">
        <v>51</v>
      </c>
      <c r="C49" s="31">
        <v>0</v>
      </c>
      <c r="D49" s="32">
        <v>0</v>
      </c>
      <c r="E49" s="85">
        <f t="shared" si="3"/>
        <v>0</v>
      </c>
    </row>
    <row r="50" spans="1:5" ht="14.25" customHeight="1" x14ac:dyDescent="0.25">
      <c r="A50" s="15">
        <v>28</v>
      </c>
      <c r="B50" s="21" t="s">
        <v>52</v>
      </c>
      <c r="C50" s="31">
        <v>467309.28</v>
      </c>
      <c r="D50" s="32">
        <v>0</v>
      </c>
      <c r="E50" s="85">
        <f t="shared" si="3"/>
        <v>467309.28</v>
      </c>
    </row>
    <row r="51" spans="1:5" ht="14.25" customHeight="1" x14ac:dyDescent="0.25">
      <c r="A51" s="15">
        <v>29</v>
      </c>
      <c r="B51" s="21" t="s">
        <v>53</v>
      </c>
      <c r="C51" s="31">
        <v>0</v>
      </c>
      <c r="D51" s="32">
        <v>0</v>
      </c>
      <c r="E51" s="85">
        <f t="shared" si="3"/>
        <v>0</v>
      </c>
    </row>
    <row r="52" spans="1:5" ht="14.25" customHeight="1" x14ac:dyDescent="0.25">
      <c r="A52" s="15">
        <v>30</v>
      </c>
      <c r="B52" s="21" t="s">
        <v>54</v>
      </c>
      <c r="C52" s="31">
        <v>597361.26</v>
      </c>
      <c r="D52" s="32">
        <v>0</v>
      </c>
      <c r="E52" s="85">
        <f t="shared" si="3"/>
        <v>597361.26</v>
      </c>
    </row>
    <row r="53" spans="1:5" ht="14.25" customHeight="1" x14ac:dyDescent="0.25">
      <c r="A53" s="22">
        <v>31</v>
      </c>
      <c r="B53" s="42" t="s">
        <v>55</v>
      </c>
      <c r="C53" s="86">
        <v>2236454.0300000003</v>
      </c>
      <c r="D53" s="87">
        <f>SUM(D47:D52)</f>
        <v>0</v>
      </c>
      <c r="E53" s="88">
        <f t="shared" si="3"/>
        <v>2236454.0300000003</v>
      </c>
    </row>
    <row r="54" spans="1:5" ht="14.25" customHeight="1" thickBot="1" x14ac:dyDescent="0.3">
      <c r="A54" s="37">
        <v>32</v>
      </c>
      <c r="B54" s="89" t="s">
        <v>56</v>
      </c>
      <c r="C54" s="90">
        <f>C45-C53</f>
        <v>-2157112.9700000002</v>
      </c>
      <c r="D54" s="91">
        <f>D45-D53</f>
        <v>-41292.489999999991</v>
      </c>
      <c r="E54" s="92">
        <f t="shared" si="3"/>
        <v>-2198405.46</v>
      </c>
    </row>
    <row r="55" spans="1:5" ht="14.25" customHeight="1" thickBot="1" x14ac:dyDescent="0.3">
      <c r="A55" s="93"/>
      <c r="B55" s="93"/>
      <c r="C55" s="94"/>
      <c r="D55" s="94"/>
      <c r="E55" s="94"/>
    </row>
    <row r="56" spans="1:5" ht="14.25" customHeight="1" thickBot="1" x14ac:dyDescent="0.3">
      <c r="A56" s="15">
        <v>33</v>
      </c>
      <c r="B56" s="58" t="s">
        <v>57</v>
      </c>
      <c r="C56" s="95">
        <f>C34+C54</f>
        <v>3505136.7299999991</v>
      </c>
      <c r="D56" s="96">
        <f>D34+D54</f>
        <v>2603799.3199999994</v>
      </c>
      <c r="E56" s="97">
        <f>C56+D56</f>
        <v>6108936.0499999989</v>
      </c>
    </row>
    <row r="57" spans="1:5" ht="14.25" customHeight="1" thickBot="1" x14ac:dyDescent="0.3">
      <c r="A57" s="43"/>
      <c r="B57" s="44"/>
      <c r="C57" s="45"/>
      <c r="D57" s="46"/>
      <c r="E57" s="45"/>
    </row>
    <row r="58" spans="1:5" ht="14.25" customHeight="1" x14ac:dyDescent="0.25">
      <c r="A58" s="15">
        <v>34</v>
      </c>
      <c r="B58" s="16" t="s">
        <v>58</v>
      </c>
      <c r="C58" s="47">
        <v>5944982.8099999996</v>
      </c>
      <c r="D58" s="98"/>
      <c r="E58" s="84">
        <f>C58</f>
        <v>5944982.8099999996</v>
      </c>
    </row>
    <row r="59" spans="1:5" ht="14.25" customHeight="1" x14ac:dyDescent="0.25">
      <c r="A59" s="15">
        <v>35</v>
      </c>
      <c r="B59" s="21" t="s">
        <v>59</v>
      </c>
      <c r="C59" s="48">
        <v>0</v>
      </c>
      <c r="D59" s="99"/>
      <c r="E59" s="85">
        <f>C59</f>
        <v>0</v>
      </c>
    </row>
    <row r="60" spans="1:5" ht="14.25" customHeight="1" x14ac:dyDescent="0.25">
      <c r="A60" s="22">
        <v>36</v>
      </c>
      <c r="B60" s="23" t="s">
        <v>60</v>
      </c>
      <c r="C60" s="49">
        <v>-1853935</v>
      </c>
      <c r="D60" s="87"/>
      <c r="E60" s="88">
        <f>C60</f>
        <v>-1853935</v>
      </c>
    </row>
    <row r="61" spans="1:5" ht="14.25" customHeight="1" thickBot="1" x14ac:dyDescent="0.3">
      <c r="A61" s="50">
        <v>37</v>
      </c>
      <c r="B61" s="80" t="s">
        <v>61</v>
      </c>
      <c r="C61" s="100">
        <f>SUM(C58:C60)</f>
        <v>4091047.8099999996</v>
      </c>
      <c r="D61" s="101"/>
      <c r="E61" s="102">
        <f>C61</f>
        <v>4091047.8099999996</v>
      </c>
    </row>
    <row r="62" spans="1:5" ht="14.25" customHeight="1" thickBot="1" x14ac:dyDescent="0.3">
      <c r="A62" s="51"/>
      <c r="B62" s="52"/>
      <c r="C62" s="53"/>
      <c r="D62" s="53"/>
      <c r="E62" s="103"/>
    </row>
    <row r="63" spans="1:5" ht="14.25" customHeight="1" thickBot="1" x14ac:dyDescent="0.3">
      <c r="A63" s="54">
        <v>38</v>
      </c>
      <c r="B63" s="55" t="s">
        <v>62</v>
      </c>
      <c r="C63" s="95">
        <f>C56-C61</f>
        <v>-585911.08000000054</v>
      </c>
      <c r="D63" s="96">
        <f>D56</f>
        <v>2603799.3199999994</v>
      </c>
      <c r="E63" s="97">
        <f>C63+D63</f>
        <v>2017888.2399999988</v>
      </c>
    </row>
    <row r="64" spans="1:5" ht="14.25" customHeight="1" thickBot="1" x14ac:dyDescent="0.3">
      <c r="A64" s="54">
        <v>39</v>
      </c>
      <c r="B64" s="56" t="s">
        <v>63</v>
      </c>
      <c r="C64" s="57">
        <v>0</v>
      </c>
      <c r="D64" s="104"/>
      <c r="E64" s="103">
        <f>C64</f>
        <v>0</v>
      </c>
    </row>
    <row r="65" spans="1:5" ht="14.25" customHeight="1" thickBot="1" x14ac:dyDescent="0.3">
      <c r="A65" s="54">
        <v>40</v>
      </c>
      <c r="B65" s="58" t="s">
        <v>64</v>
      </c>
      <c r="C65" s="95">
        <f>C63-C64</f>
        <v>-585911.08000000054</v>
      </c>
      <c r="D65" s="96">
        <f>D63</f>
        <v>2603799.3199999994</v>
      </c>
      <c r="E65" s="97">
        <f>C65+D65</f>
        <v>2017888.2399999988</v>
      </c>
    </row>
    <row r="66" spans="1:5" ht="14.25" customHeight="1" thickBot="1" x14ac:dyDescent="0.3">
      <c r="A66" s="54">
        <v>41</v>
      </c>
      <c r="B66" s="59" t="s">
        <v>65</v>
      </c>
      <c r="C66" s="60">
        <v>0</v>
      </c>
      <c r="D66" s="105"/>
      <c r="E66" s="106">
        <f>C66</f>
        <v>0</v>
      </c>
    </row>
    <row r="67" spans="1:5" ht="14.25" customHeight="1" thickBot="1" x14ac:dyDescent="0.3">
      <c r="A67" s="107">
        <v>42</v>
      </c>
      <c r="B67" s="108" t="s">
        <v>66</v>
      </c>
      <c r="C67" s="109">
        <f>C65+C66</f>
        <v>-585911.08000000054</v>
      </c>
      <c r="D67" s="109">
        <f>D65</f>
        <v>2603799.3199999994</v>
      </c>
      <c r="E67" s="110">
        <f>C67+D67</f>
        <v>2017888.2399999988</v>
      </c>
    </row>
    <row r="68" spans="1:5" ht="14.25" customHeight="1" thickTop="1" x14ac:dyDescent="0.25">
      <c r="A68" s="61"/>
      <c r="B68" s="2"/>
      <c r="C68" s="62"/>
      <c r="D68" s="62"/>
      <c r="E68" s="62"/>
    </row>
    <row r="69" spans="1:5" ht="14.25" customHeight="1" x14ac:dyDescent="0.25">
      <c r="A69" s="63"/>
      <c r="B69" s="64" t="str">
        <f>[3]Info!$B$31</f>
        <v>ორგანიზაციის ხელმძღვანელი:</v>
      </c>
      <c r="C69" s="65"/>
      <c r="D69" s="65"/>
      <c r="E69" s="65"/>
    </row>
    <row r="70" spans="1:5" ht="14.25" customHeight="1" x14ac:dyDescent="0.25">
      <c r="A70" s="63"/>
      <c r="B70" s="64"/>
      <c r="C70" s="65"/>
      <c r="D70" s="65"/>
      <c r="E70" s="65"/>
    </row>
    <row r="71" spans="1:5" ht="14.25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3" workbookViewId="0">
      <selection activeCell="B37" sqref="B37"/>
    </sheetView>
  </sheetViews>
  <sheetFormatPr defaultRowHeight="15" x14ac:dyDescent="0.25"/>
  <cols>
    <col min="1" max="1" width="9.140625" style="67"/>
    <col min="2" max="2" width="52.5703125" style="67" bestFit="1" customWidth="1"/>
    <col min="3" max="3" width="9.140625" style="67"/>
    <col min="4" max="4" width="8.28515625" style="67" bestFit="1" customWidth="1"/>
    <col min="5" max="16384" width="9.140625" style="67"/>
  </cols>
  <sheetData>
    <row r="1" spans="1:5" x14ac:dyDescent="0.25">
      <c r="A1" s="111" t="s">
        <v>67</v>
      </c>
      <c r="B1" s="118" t="s">
        <v>68</v>
      </c>
      <c r="C1" s="111"/>
      <c r="D1" s="111"/>
      <c r="E1" s="111"/>
    </row>
    <row r="2" spans="1:5" x14ac:dyDescent="0.25">
      <c r="A2" s="111" t="s">
        <v>0</v>
      </c>
      <c r="B2" s="119">
        <v>43830</v>
      </c>
      <c r="C2" s="111"/>
      <c r="D2" s="111"/>
      <c r="E2" s="111"/>
    </row>
    <row r="3" spans="1:5" x14ac:dyDescent="0.25">
      <c r="A3" s="111"/>
      <c r="B3" s="120"/>
      <c r="C3" s="111"/>
      <c r="D3" s="111"/>
      <c r="E3" s="111"/>
    </row>
    <row r="4" spans="1:5" ht="34.5" thickBot="1" x14ac:dyDescent="0.3">
      <c r="A4" s="121" t="s">
        <v>69</v>
      </c>
      <c r="B4" s="122" t="s">
        <v>70</v>
      </c>
      <c r="C4" s="111"/>
      <c r="D4" s="111"/>
      <c r="E4" s="123" t="s">
        <v>3</v>
      </c>
    </row>
    <row r="5" spans="1:5" ht="23.25" thickBot="1" x14ac:dyDescent="0.3">
      <c r="A5" s="124" t="s">
        <v>4</v>
      </c>
      <c r="B5" s="125" t="s">
        <v>71</v>
      </c>
      <c r="C5" s="126" t="s">
        <v>5</v>
      </c>
      <c r="D5" s="126" t="s">
        <v>6</v>
      </c>
      <c r="E5" s="127" t="s">
        <v>7</v>
      </c>
    </row>
    <row r="6" spans="1:5" x14ac:dyDescent="0.25">
      <c r="A6" s="128">
        <v>1</v>
      </c>
      <c r="B6" s="112" t="s">
        <v>72</v>
      </c>
      <c r="C6" s="129">
        <v>24773</v>
      </c>
      <c r="D6" s="129">
        <v>5652</v>
      </c>
      <c r="E6" s="130">
        <f>C6+D6</f>
        <v>30425</v>
      </c>
    </row>
    <row r="7" spans="1:5" x14ac:dyDescent="0.25">
      <c r="A7" s="131">
        <v>2</v>
      </c>
      <c r="B7" s="113" t="s">
        <v>73</v>
      </c>
      <c r="C7" s="132">
        <v>261504.99000000002</v>
      </c>
      <c r="D7" s="132">
        <v>932536.90999999992</v>
      </c>
      <c r="E7" s="133">
        <f>C7+D7</f>
        <v>1194041.8999999999</v>
      </c>
    </row>
    <row r="8" spans="1:5" x14ac:dyDescent="0.25">
      <c r="A8" s="131">
        <v>3</v>
      </c>
      <c r="B8" s="134" t="s">
        <v>74</v>
      </c>
      <c r="C8" s="135">
        <v>16559065</v>
      </c>
      <c r="D8" s="135">
        <v>4715789</v>
      </c>
      <c r="E8" s="136">
        <f>C8+D8</f>
        <v>21274854</v>
      </c>
    </row>
    <row r="9" spans="1:5" x14ac:dyDescent="0.25">
      <c r="A9" s="131">
        <v>3.1</v>
      </c>
      <c r="B9" s="134" t="s">
        <v>75</v>
      </c>
      <c r="C9" s="137">
        <v>-5751071.6200000001</v>
      </c>
      <c r="D9" s="137">
        <v>0</v>
      </c>
      <c r="E9" s="138">
        <f>C9+D9</f>
        <v>-5751071.6200000001</v>
      </c>
    </row>
    <row r="10" spans="1:5" x14ac:dyDescent="0.25">
      <c r="A10" s="131">
        <v>3.2</v>
      </c>
      <c r="B10" s="113" t="s">
        <v>76</v>
      </c>
      <c r="C10" s="132">
        <v>10807993.379999999</v>
      </c>
      <c r="D10" s="132">
        <v>4715789</v>
      </c>
      <c r="E10" s="133">
        <f t="shared" ref="E10:E12" si="0">C10+D10</f>
        <v>15523782.379999999</v>
      </c>
    </row>
    <row r="11" spans="1:5" x14ac:dyDescent="0.25">
      <c r="A11" s="131">
        <v>4</v>
      </c>
      <c r="B11" s="113" t="s">
        <v>77</v>
      </c>
      <c r="C11" s="132">
        <v>0</v>
      </c>
      <c r="D11" s="132">
        <v>0</v>
      </c>
      <c r="E11" s="133">
        <f>C11+D11</f>
        <v>0</v>
      </c>
    </row>
    <row r="12" spans="1:5" x14ac:dyDescent="0.25">
      <c r="A12" s="131">
        <v>5</v>
      </c>
      <c r="B12" s="113" t="s">
        <v>78</v>
      </c>
      <c r="C12" s="132">
        <v>188654</v>
      </c>
      <c r="D12" s="132">
        <v>45242</v>
      </c>
      <c r="E12" s="133">
        <f t="shared" si="0"/>
        <v>233896</v>
      </c>
    </row>
    <row r="13" spans="1:5" x14ac:dyDescent="0.25">
      <c r="A13" s="131">
        <v>6</v>
      </c>
      <c r="B13" s="113" t="s">
        <v>79</v>
      </c>
      <c r="C13" s="132">
        <v>0</v>
      </c>
      <c r="D13" s="132"/>
      <c r="E13" s="133">
        <f>C13</f>
        <v>0</v>
      </c>
    </row>
    <row r="14" spans="1:5" x14ac:dyDescent="0.25">
      <c r="A14" s="131">
        <v>7</v>
      </c>
      <c r="B14" s="113" t="s">
        <v>80</v>
      </c>
      <c r="C14" s="132">
        <v>0</v>
      </c>
      <c r="D14" s="132"/>
      <c r="E14" s="133">
        <f>C14</f>
        <v>0</v>
      </c>
    </row>
    <row r="15" spans="1:5" x14ac:dyDescent="0.25">
      <c r="A15" s="131">
        <v>8</v>
      </c>
      <c r="B15" s="113" t="s">
        <v>81</v>
      </c>
      <c r="C15" s="132">
        <v>1272360.0699999998</v>
      </c>
      <c r="D15" s="132"/>
      <c r="E15" s="133">
        <f>C15</f>
        <v>1272360.0699999998</v>
      </c>
    </row>
    <row r="16" spans="1:5" x14ac:dyDescent="0.25">
      <c r="A16" s="131">
        <v>9</v>
      </c>
      <c r="B16" s="113" t="s">
        <v>82</v>
      </c>
      <c r="C16" s="132">
        <v>1213946.57</v>
      </c>
      <c r="D16" s="132">
        <v>6535.73</v>
      </c>
      <c r="E16" s="133">
        <f>C16+D16</f>
        <v>1220482.3</v>
      </c>
    </row>
    <row r="17" spans="1:5" ht="15.75" thickBot="1" x14ac:dyDescent="0.3">
      <c r="A17" s="128">
        <v>10</v>
      </c>
      <c r="B17" s="139" t="s">
        <v>83</v>
      </c>
      <c r="C17" s="140">
        <f>SUM(C6:C7,C10:C16)</f>
        <v>13769232.01</v>
      </c>
      <c r="D17" s="140">
        <f>SUM(D6:D7,D10:D16)</f>
        <v>5705755.6400000006</v>
      </c>
      <c r="E17" s="141">
        <f>SUM(E6:E7,E10:E16)</f>
        <v>19474987.650000002</v>
      </c>
    </row>
    <row r="18" spans="1:5" ht="15.75" thickBot="1" x14ac:dyDescent="0.3">
      <c r="A18" s="124"/>
      <c r="B18" s="125" t="s">
        <v>84</v>
      </c>
      <c r="C18" s="126"/>
      <c r="D18" s="126"/>
      <c r="E18" s="127"/>
    </row>
    <row r="19" spans="1:5" x14ac:dyDescent="0.25">
      <c r="A19" s="128">
        <v>11</v>
      </c>
      <c r="B19" s="112" t="s">
        <v>85</v>
      </c>
      <c r="C19" s="129">
        <v>3580522</v>
      </c>
      <c r="D19" s="129">
        <v>1302980</v>
      </c>
      <c r="E19" s="130">
        <f t="shared" ref="E19:E25" si="1">C19+D19</f>
        <v>4883502</v>
      </c>
    </row>
    <row r="20" spans="1:5" x14ac:dyDescent="0.25">
      <c r="A20" s="131">
        <v>12</v>
      </c>
      <c r="B20" s="113" t="s">
        <v>86</v>
      </c>
      <c r="C20" s="132">
        <v>224282</v>
      </c>
      <c r="D20" s="132">
        <v>1375291</v>
      </c>
      <c r="E20" s="133">
        <f t="shared" si="1"/>
        <v>1599573</v>
      </c>
    </row>
    <row r="21" spans="1:5" x14ac:dyDescent="0.25">
      <c r="A21" s="131">
        <v>13</v>
      </c>
      <c r="B21" s="113" t="s">
        <v>87</v>
      </c>
      <c r="C21" s="132">
        <v>0</v>
      </c>
      <c r="D21" s="132">
        <v>0</v>
      </c>
      <c r="E21" s="133">
        <f t="shared" si="1"/>
        <v>0</v>
      </c>
    </row>
    <row r="22" spans="1:5" x14ac:dyDescent="0.25">
      <c r="A22" s="128">
        <v>14</v>
      </c>
      <c r="B22" s="113" t="s">
        <v>88</v>
      </c>
      <c r="C22" s="132">
        <v>2878.14</v>
      </c>
      <c r="D22" s="132">
        <v>4089.0299999999997</v>
      </c>
      <c r="E22" s="133">
        <f t="shared" si="1"/>
        <v>6967.17</v>
      </c>
    </row>
    <row r="23" spans="1:5" x14ac:dyDescent="0.25">
      <c r="A23" s="131">
        <v>15</v>
      </c>
      <c r="B23" s="113" t="s">
        <v>89</v>
      </c>
      <c r="C23" s="132">
        <v>330515.06</v>
      </c>
      <c r="D23" s="132">
        <v>66292.479999999996</v>
      </c>
      <c r="E23" s="133">
        <f t="shared" si="1"/>
        <v>396807.54</v>
      </c>
    </row>
    <row r="24" spans="1:5" x14ac:dyDescent="0.25">
      <c r="A24" s="131">
        <v>16</v>
      </c>
      <c r="B24" s="113" t="s">
        <v>90</v>
      </c>
      <c r="C24" s="132">
        <v>389800</v>
      </c>
      <c r="D24" s="132">
        <v>1319142</v>
      </c>
      <c r="E24" s="133">
        <f t="shared" si="1"/>
        <v>1708942</v>
      </c>
    </row>
    <row r="25" spans="1:5" ht="15.75" thickBot="1" x14ac:dyDescent="0.3">
      <c r="A25" s="128">
        <v>17</v>
      </c>
      <c r="B25" s="139" t="s">
        <v>91</v>
      </c>
      <c r="C25" s="140">
        <f>SUM(C19:C24)</f>
        <v>4527997.2</v>
      </c>
      <c r="D25" s="140">
        <f>SUM(D19:D24)</f>
        <v>4067794.51</v>
      </c>
      <c r="E25" s="141">
        <f t="shared" si="1"/>
        <v>8595791.7100000009</v>
      </c>
    </row>
    <row r="26" spans="1:5" ht="15.75" thickBot="1" x14ac:dyDescent="0.3">
      <c r="A26" s="124"/>
      <c r="B26" s="125" t="s">
        <v>92</v>
      </c>
      <c r="C26" s="126"/>
      <c r="D26" s="126"/>
      <c r="E26" s="127"/>
    </row>
    <row r="27" spans="1:5" x14ac:dyDescent="0.25">
      <c r="A27" s="128">
        <v>18</v>
      </c>
      <c r="B27" s="112" t="s">
        <v>93</v>
      </c>
      <c r="C27" s="129">
        <v>2505586.77</v>
      </c>
      <c r="D27" s="129"/>
      <c r="E27" s="130">
        <f t="shared" ref="E27:E33" si="2">C27</f>
        <v>2505586.77</v>
      </c>
    </row>
    <row r="28" spans="1:5" x14ac:dyDescent="0.25">
      <c r="A28" s="131">
        <v>19</v>
      </c>
      <c r="B28" s="113" t="s">
        <v>94</v>
      </c>
      <c r="C28" s="132">
        <v>0</v>
      </c>
      <c r="D28" s="132"/>
      <c r="E28" s="133">
        <f t="shared" si="2"/>
        <v>0</v>
      </c>
    </row>
    <row r="29" spans="1:5" x14ac:dyDescent="0.25">
      <c r="A29" s="131">
        <v>20</v>
      </c>
      <c r="B29" s="113" t="s">
        <v>95</v>
      </c>
      <c r="C29" s="132">
        <v>0</v>
      </c>
      <c r="D29" s="132"/>
      <c r="E29" s="133">
        <f t="shared" si="2"/>
        <v>0</v>
      </c>
    </row>
    <row r="30" spans="1:5" x14ac:dyDescent="0.25">
      <c r="A30" s="131">
        <v>21</v>
      </c>
      <c r="B30" s="113" t="s">
        <v>96</v>
      </c>
      <c r="C30" s="132">
        <v>0</v>
      </c>
      <c r="D30" s="132"/>
      <c r="E30" s="133">
        <f t="shared" si="2"/>
        <v>0</v>
      </c>
    </row>
    <row r="31" spans="1:5" x14ac:dyDescent="0.25">
      <c r="A31" s="131">
        <v>22</v>
      </c>
      <c r="B31" s="113" t="s">
        <v>97</v>
      </c>
      <c r="C31" s="132">
        <v>8373609.1699999981</v>
      </c>
      <c r="D31" s="132"/>
      <c r="E31" s="133">
        <f t="shared" si="2"/>
        <v>8373609.1699999981</v>
      </c>
    </row>
    <row r="32" spans="1:5" x14ac:dyDescent="0.25">
      <c r="A32" s="131">
        <v>23</v>
      </c>
      <c r="B32" s="113" t="s">
        <v>98</v>
      </c>
      <c r="C32" s="132">
        <v>0</v>
      </c>
      <c r="D32" s="132"/>
      <c r="E32" s="133">
        <f t="shared" si="2"/>
        <v>0</v>
      </c>
    </row>
    <row r="33" spans="1:5" ht="15.75" thickBot="1" x14ac:dyDescent="0.3">
      <c r="A33" s="142">
        <v>24</v>
      </c>
      <c r="B33" s="139" t="s">
        <v>99</v>
      </c>
      <c r="C33" s="140">
        <v>10879195.939999998</v>
      </c>
      <c r="D33" s="132"/>
      <c r="E33" s="141">
        <f t="shared" si="2"/>
        <v>10879195.939999998</v>
      </c>
    </row>
    <row r="34" spans="1:5" ht="15.75" thickBot="1" x14ac:dyDescent="0.3">
      <c r="A34" s="124">
        <v>25</v>
      </c>
      <c r="B34" s="143" t="s">
        <v>100</v>
      </c>
      <c r="C34" s="144">
        <f>C25+C33</f>
        <v>15407193.139999997</v>
      </c>
      <c r="D34" s="144">
        <f>D25</f>
        <v>4067794.51</v>
      </c>
      <c r="E34" s="145">
        <f>C34+D34</f>
        <v>19474987.649999999</v>
      </c>
    </row>
    <row r="35" spans="1:5" x14ac:dyDescent="0.25">
      <c r="A35" s="111"/>
      <c r="B35" s="111"/>
      <c r="C35" s="114"/>
      <c r="D35" s="114"/>
      <c r="E35" s="114" t="str">
        <f>IF(OR(E17-E25-E33&gt;1,E17-E25-E33&lt;-1),"არ არის ბალანსი","")</f>
        <v/>
      </c>
    </row>
    <row r="36" spans="1:5" x14ac:dyDescent="0.25">
      <c r="A36" s="111"/>
      <c r="B36" s="111"/>
      <c r="C36" s="111"/>
      <c r="D36" s="111"/>
      <c r="E36" s="111"/>
    </row>
    <row r="37" spans="1:5" x14ac:dyDescent="0.25">
      <c r="A37" s="111"/>
      <c r="B37" s="111"/>
      <c r="C37" s="115"/>
      <c r="D37" s="116"/>
      <c r="E37" s="111"/>
    </row>
    <row r="38" spans="1:5" x14ac:dyDescent="0.25">
      <c r="A38" s="111"/>
      <c r="B38" s="111" t="str">
        <f>[3]Info!B31</f>
        <v>ორგანიზაციის ხელმძღვანელი:</v>
      </c>
      <c r="C38" s="111"/>
      <c r="D38" s="117"/>
      <c r="E38" s="111"/>
    </row>
  </sheetData>
  <dataValidations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="80" zoomScaleNormal="80" zoomScaleSheetLayoutView="90" workbookViewId="0">
      <selection activeCell="B15" sqref="B15:C15"/>
    </sheetView>
  </sheetViews>
  <sheetFormatPr defaultColWidth="9.140625" defaultRowHeight="12" customHeight="1" x14ac:dyDescent="0.2"/>
  <cols>
    <col min="1" max="1" width="6" style="149" customWidth="1"/>
    <col min="2" max="2" width="66.42578125" style="149" customWidth="1"/>
    <col min="3" max="3" width="18.85546875" style="149" customWidth="1"/>
    <col min="4" max="16384" width="9.140625" style="149"/>
  </cols>
  <sheetData>
    <row r="1" spans="1:3" ht="12" customHeight="1" x14ac:dyDescent="0.2">
      <c r="A1" s="146" t="s">
        <v>67</v>
      </c>
      <c r="B1" s="147" t="s">
        <v>101</v>
      </c>
      <c r="C1" s="148"/>
    </row>
    <row r="2" spans="1:3" ht="12" customHeight="1" x14ac:dyDescent="0.2">
      <c r="A2" s="146" t="s">
        <v>0</v>
      </c>
      <c r="B2" s="150" t="s">
        <v>116</v>
      </c>
      <c r="C2" s="151"/>
    </row>
    <row r="3" spans="1:3" ht="12" customHeight="1" thickBot="1" x14ac:dyDescent="0.25">
      <c r="A3" s="152"/>
      <c r="B3" s="153" t="s">
        <v>102</v>
      </c>
      <c r="C3" s="154"/>
    </row>
    <row r="4" spans="1:3" ht="12" customHeight="1" x14ac:dyDescent="0.2">
      <c r="A4" s="174" t="s">
        <v>103</v>
      </c>
      <c r="B4" s="175"/>
      <c r="C4" s="176"/>
    </row>
    <row r="5" spans="1:3" s="156" customFormat="1" ht="19.5" customHeight="1" x14ac:dyDescent="0.25">
      <c r="A5" s="155">
        <v>1</v>
      </c>
      <c r="B5" s="177" t="s">
        <v>104</v>
      </c>
      <c r="C5" s="178"/>
    </row>
    <row r="6" spans="1:3" s="156" customFormat="1" ht="19.5" customHeight="1" x14ac:dyDescent="0.25">
      <c r="A6" s="155">
        <v>2</v>
      </c>
      <c r="B6" s="177" t="s">
        <v>105</v>
      </c>
      <c r="C6" s="178"/>
    </row>
    <row r="7" spans="1:3" s="156" customFormat="1" ht="24" customHeight="1" x14ac:dyDescent="0.25">
      <c r="A7" s="155">
        <v>3</v>
      </c>
      <c r="B7" s="179" t="s">
        <v>106</v>
      </c>
      <c r="C7" s="180"/>
    </row>
    <row r="8" spans="1:3" ht="12" customHeight="1" x14ac:dyDescent="0.2">
      <c r="A8" s="155">
        <v>4</v>
      </c>
      <c r="B8" s="172" t="s">
        <v>107</v>
      </c>
      <c r="C8" s="173"/>
    </row>
    <row r="9" spans="1:3" ht="12" customHeight="1" x14ac:dyDescent="0.2">
      <c r="A9" s="155">
        <v>5</v>
      </c>
      <c r="B9" s="172"/>
      <c r="C9" s="173"/>
    </row>
    <row r="10" spans="1:3" ht="12" customHeight="1" x14ac:dyDescent="0.2">
      <c r="A10" s="157"/>
      <c r="B10" s="158"/>
      <c r="C10" s="159"/>
    </row>
    <row r="11" spans="1:3" ht="12" customHeight="1" x14ac:dyDescent="0.2">
      <c r="A11" s="185" t="s">
        <v>108</v>
      </c>
      <c r="B11" s="186"/>
      <c r="C11" s="187"/>
    </row>
    <row r="12" spans="1:3" ht="12" customHeight="1" x14ac:dyDescent="0.2">
      <c r="A12" s="155">
        <v>1</v>
      </c>
      <c r="B12" s="177" t="s">
        <v>109</v>
      </c>
      <c r="C12" s="178"/>
    </row>
    <row r="13" spans="1:3" ht="12" customHeight="1" x14ac:dyDescent="0.2">
      <c r="A13" s="155">
        <v>2</v>
      </c>
      <c r="B13" s="172" t="s">
        <v>110</v>
      </c>
      <c r="C13" s="173"/>
    </row>
    <row r="14" spans="1:3" ht="12" customHeight="1" x14ac:dyDescent="0.2">
      <c r="A14" s="155">
        <v>3</v>
      </c>
      <c r="B14" s="177"/>
      <c r="C14" s="178"/>
    </row>
    <row r="15" spans="1:3" ht="12" customHeight="1" x14ac:dyDescent="0.2">
      <c r="A15" s="155">
        <v>4</v>
      </c>
      <c r="B15" s="172"/>
      <c r="C15" s="173"/>
    </row>
    <row r="16" spans="1:3" ht="12" customHeight="1" x14ac:dyDescent="0.2">
      <c r="A16" s="155">
        <v>5</v>
      </c>
      <c r="B16" s="172"/>
      <c r="C16" s="173"/>
    </row>
    <row r="17" spans="1:4" ht="12" customHeight="1" x14ac:dyDescent="0.2">
      <c r="A17" s="157"/>
      <c r="B17" s="158"/>
      <c r="C17" s="159"/>
    </row>
    <row r="18" spans="1:4" ht="12" customHeight="1" x14ac:dyDescent="0.2">
      <c r="A18" s="181" t="s">
        <v>111</v>
      </c>
      <c r="B18" s="182"/>
      <c r="C18" s="183"/>
    </row>
    <row r="19" spans="1:4" ht="12" customHeight="1" x14ac:dyDescent="0.2">
      <c r="A19" s="160"/>
      <c r="B19" s="161" t="s">
        <v>112</v>
      </c>
      <c r="C19" s="162" t="s">
        <v>113</v>
      </c>
    </row>
    <row r="20" spans="1:4" ht="12" customHeight="1" x14ac:dyDescent="0.2">
      <c r="A20" s="160">
        <v>1</v>
      </c>
      <c r="B20" s="163" t="s">
        <v>109</v>
      </c>
      <c r="C20" s="164">
        <v>0.48499999999999999</v>
      </c>
    </row>
    <row r="21" spans="1:4" ht="12" customHeight="1" x14ac:dyDescent="0.2">
      <c r="A21" s="160">
        <v>2</v>
      </c>
      <c r="B21" s="163" t="s">
        <v>104</v>
      </c>
      <c r="C21" s="164">
        <v>0.48870000000000002</v>
      </c>
    </row>
    <row r="22" spans="1:4" ht="12" customHeight="1" x14ac:dyDescent="0.2">
      <c r="A22" s="160">
        <v>3</v>
      </c>
      <c r="B22" s="163"/>
      <c r="C22" s="164"/>
    </row>
    <row r="23" spans="1:4" ht="12" customHeight="1" x14ac:dyDescent="0.2">
      <c r="A23" s="160">
        <v>4</v>
      </c>
      <c r="B23" s="163"/>
      <c r="C23" s="164"/>
    </row>
    <row r="24" spans="1:4" ht="12" customHeight="1" x14ac:dyDescent="0.2">
      <c r="A24" s="160">
        <v>5</v>
      </c>
      <c r="B24" s="163"/>
      <c r="C24" s="164"/>
    </row>
    <row r="25" spans="1:4" ht="12" customHeight="1" x14ac:dyDescent="0.2">
      <c r="A25" s="160">
        <v>6</v>
      </c>
      <c r="B25" s="163"/>
      <c r="C25" s="164"/>
    </row>
    <row r="26" spans="1:4" ht="12" customHeight="1" x14ac:dyDescent="0.2">
      <c r="A26" s="160">
        <v>7</v>
      </c>
      <c r="B26" s="163"/>
      <c r="C26" s="164"/>
    </row>
    <row r="27" spans="1:4" ht="12" customHeight="1" x14ac:dyDescent="0.2">
      <c r="A27" s="160">
        <v>8</v>
      </c>
      <c r="B27" s="163"/>
      <c r="C27" s="164"/>
    </row>
    <row r="28" spans="1:4" ht="12" customHeight="1" x14ac:dyDescent="0.2">
      <c r="A28" s="160">
        <v>9</v>
      </c>
      <c r="B28" s="163"/>
      <c r="C28" s="164"/>
    </row>
    <row r="29" spans="1:4" ht="12" customHeight="1" x14ac:dyDescent="0.2">
      <c r="A29" s="160">
        <v>10</v>
      </c>
      <c r="B29" s="163"/>
      <c r="C29" s="164"/>
    </row>
    <row r="30" spans="1:4" ht="12" customHeight="1" x14ac:dyDescent="0.2">
      <c r="A30" s="157"/>
      <c r="B30" s="165"/>
      <c r="C30" s="166"/>
      <c r="D30" s="167"/>
    </row>
    <row r="31" spans="1:4" ht="12" customHeight="1" x14ac:dyDescent="0.2">
      <c r="A31" s="181" t="s">
        <v>114</v>
      </c>
      <c r="B31" s="182"/>
      <c r="C31" s="182"/>
      <c r="D31" s="167"/>
    </row>
    <row r="32" spans="1:4" ht="12" customHeight="1" x14ac:dyDescent="0.2">
      <c r="A32" s="160"/>
      <c r="B32" s="161" t="s">
        <v>112</v>
      </c>
      <c r="C32" s="162" t="s">
        <v>113</v>
      </c>
    </row>
    <row r="33" spans="1:3" ht="12" customHeight="1" x14ac:dyDescent="0.2">
      <c r="A33" s="160">
        <v>1</v>
      </c>
      <c r="B33" s="163" t="s">
        <v>109</v>
      </c>
      <c r="C33" s="164">
        <v>0.48499999999999999</v>
      </c>
    </row>
    <row r="34" spans="1:3" ht="12" customHeight="1" x14ac:dyDescent="0.2">
      <c r="A34" s="160">
        <v>2</v>
      </c>
      <c r="B34" s="163" t="s">
        <v>104</v>
      </c>
      <c r="C34" s="164">
        <v>0.48870000000000002</v>
      </c>
    </row>
    <row r="35" spans="1:3" ht="12" customHeight="1" x14ac:dyDescent="0.2">
      <c r="A35" s="160">
        <v>3</v>
      </c>
      <c r="B35" s="161"/>
      <c r="C35" s="162"/>
    </row>
    <row r="36" spans="1:3" ht="12" customHeight="1" x14ac:dyDescent="0.2">
      <c r="A36" s="160">
        <v>4</v>
      </c>
      <c r="B36" s="161"/>
      <c r="C36" s="162"/>
    </row>
    <row r="37" spans="1:3" ht="12" customHeight="1" x14ac:dyDescent="0.2">
      <c r="A37" s="160">
        <v>5</v>
      </c>
      <c r="B37" s="161"/>
      <c r="C37" s="162"/>
    </row>
    <row r="38" spans="1:3" ht="12" customHeight="1" x14ac:dyDescent="0.2">
      <c r="A38" s="160">
        <v>6</v>
      </c>
      <c r="B38" s="161"/>
      <c r="C38" s="162"/>
    </row>
    <row r="39" spans="1:3" ht="12" customHeight="1" x14ac:dyDescent="0.2">
      <c r="A39" s="160">
        <v>7</v>
      </c>
      <c r="B39" s="161"/>
      <c r="C39" s="162"/>
    </row>
    <row r="40" spans="1:3" ht="12" customHeight="1" x14ac:dyDescent="0.2">
      <c r="A40" s="160">
        <v>8</v>
      </c>
      <c r="B40" s="163"/>
      <c r="C40" s="164"/>
    </row>
    <row r="41" spans="1:3" ht="12" customHeight="1" x14ac:dyDescent="0.2">
      <c r="A41" s="160">
        <v>9</v>
      </c>
      <c r="B41" s="163"/>
      <c r="C41" s="164"/>
    </row>
    <row r="42" spans="1:3" ht="12" customHeight="1" thickBot="1" x14ac:dyDescent="0.25">
      <c r="A42" s="168">
        <v>10</v>
      </c>
      <c r="B42" s="169"/>
      <c r="C42" s="170"/>
    </row>
    <row r="43" spans="1:3" ht="12" customHeight="1" x14ac:dyDescent="0.2">
      <c r="A43" s="171"/>
      <c r="B43" s="171"/>
      <c r="C43" s="171"/>
    </row>
    <row r="44" spans="1:3" ht="12" customHeight="1" x14ac:dyDescent="0.2">
      <c r="A44" s="171"/>
      <c r="B44" s="184" t="s">
        <v>115</v>
      </c>
      <c r="C44" s="184"/>
    </row>
    <row r="45" spans="1:3" ht="12" customHeight="1" x14ac:dyDescent="0.2">
      <c r="A45" s="171"/>
      <c r="B45" s="171"/>
      <c r="C45" s="171"/>
    </row>
    <row r="46" spans="1:3" ht="12" customHeight="1" x14ac:dyDescent="0.2">
      <c r="A46" s="171"/>
      <c r="B46" s="171"/>
      <c r="C46" s="171"/>
    </row>
    <row r="47" spans="1:3" ht="12" customHeight="1" x14ac:dyDescent="0.2">
      <c r="A47" s="171"/>
      <c r="B47" s="171"/>
      <c r="C47" s="171"/>
    </row>
    <row r="48" spans="1:3" ht="12" customHeight="1" x14ac:dyDescent="0.2">
      <c r="A48" s="171"/>
      <c r="B48" s="171"/>
      <c r="C48" s="171"/>
    </row>
    <row r="49" spans="1:3" ht="12" customHeight="1" x14ac:dyDescent="0.2">
      <c r="A49" s="171"/>
      <c r="B49" s="171"/>
      <c r="C49" s="171"/>
    </row>
    <row r="50" spans="1:3" ht="12" customHeight="1" x14ac:dyDescent="0.2">
      <c r="A50" s="171"/>
      <c r="B50" s="171"/>
      <c r="C50" s="171"/>
    </row>
    <row r="51" spans="1:3" ht="12" customHeight="1" x14ac:dyDescent="0.2">
      <c r="A51" s="171"/>
      <c r="B51" s="171"/>
      <c r="C51" s="171"/>
    </row>
    <row r="52" spans="1:3" ht="12" customHeight="1" x14ac:dyDescent="0.2">
      <c r="A52" s="171"/>
      <c r="B52" s="171"/>
      <c r="C52" s="171"/>
    </row>
  </sheetData>
  <mergeCells count="15">
    <mergeCell ref="A18:C18"/>
    <mergeCell ref="A31:C31"/>
    <mergeCell ref="B44:C44"/>
    <mergeCell ref="A11:C11"/>
    <mergeCell ref="B12:C12"/>
    <mergeCell ref="B13:C13"/>
    <mergeCell ref="B14:C14"/>
    <mergeCell ref="B15:C15"/>
    <mergeCell ref="B16:C16"/>
    <mergeCell ref="B9:C9"/>
    <mergeCell ref="A4:C4"/>
    <mergeCell ref="B5:C5"/>
    <mergeCell ref="B6:C6"/>
    <mergeCell ref="B7:C7"/>
    <mergeCell ref="B8:C8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RI</vt:lpstr>
      <vt:lpstr>RC</vt:lpstr>
      <vt:lpstr>Info</vt:lpstr>
      <vt:lpstr>Info!Область_печати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2020-01-29T13:36:40Z</dcterms:modified>
</cp:coreProperties>
</file>