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300" activeTab="1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_xlnm.Print_Area" localSheetId="2">Info!$A$1:$C$45</definedName>
    <definedName name="_xlnm.Print_Area" localSheetId="0">'RC'!$A$1:$E$41</definedName>
    <definedName name="_xlnm.Print_Area" localSheetId="1">RI!$A$1:$E$69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9" l="1"/>
  <c r="D8" i="9"/>
  <c r="E7" i="9" l="1"/>
  <c r="D24" i="9"/>
  <c r="E9" i="9"/>
  <c r="E10" i="9"/>
  <c r="E11" i="9"/>
  <c r="E12" i="9"/>
  <c r="E13" i="9"/>
  <c r="E14" i="9"/>
  <c r="E15" i="9"/>
  <c r="C16" i="9"/>
  <c r="E16" i="9" s="1"/>
  <c r="D16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C33" i="9"/>
  <c r="D33" i="9"/>
  <c r="C45" i="9"/>
  <c r="D45" i="9"/>
  <c r="E37" i="9"/>
  <c r="E38" i="9"/>
  <c r="E39" i="9"/>
  <c r="E40" i="9"/>
  <c r="E41" i="9"/>
  <c r="E42" i="9"/>
  <c r="E43" i="9"/>
  <c r="E44" i="9"/>
  <c r="E47" i="9"/>
  <c r="E48" i="9"/>
  <c r="E49" i="9"/>
  <c r="E50" i="9"/>
  <c r="E51" i="9"/>
  <c r="E52" i="9"/>
  <c r="C53" i="9"/>
  <c r="D53" i="9"/>
  <c r="E58" i="9"/>
  <c r="E59" i="9"/>
  <c r="E60" i="9"/>
  <c r="C61" i="9"/>
  <c r="E61" i="9" s="1"/>
  <c r="E64" i="9"/>
  <c r="E66" i="9"/>
  <c r="D54" i="9" l="1"/>
  <c r="E53" i="9"/>
  <c r="E33" i="9"/>
  <c r="D34" i="9"/>
  <c r="E8" i="9"/>
  <c r="C24" i="9"/>
  <c r="C54" i="9"/>
  <c r="E45" i="9"/>
  <c r="E36" i="9"/>
  <c r="E54" i="9" l="1"/>
  <c r="D56" i="9"/>
  <c r="D63" i="9" s="1"/>
  <c r="D65" i="9" s="1"/>
  <c r="E24" i="9"/>
  <c r="C34" i="9"/>
  <c r="E34" i="9" s="1"/>
  <c r="C56" i="9" l="1"/>
  <c r="E56" i="9" s="1"/>
  <c r="C63" i="9" l="1"/>
  <c r="E63" i="9" s="1"/>
  <c r="C65" i="9" l="1"/>
  <c r="E65" i="9" s="1"/>
  <c r="B2" i="8"/>
  <c r="D11" i="8" l="1"/>
  <c r="D18" i="8" s="1"/>
  <c r="C11" i="8"/>
  <c r="C18" i="8" s="1"/>
  <c r="B2" i="9"/>
  <c r="B1" i="9"/>
  <c r="D6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E7" i="8"/>
  <c r="E11" i="8" l="1"/>
  <c r="E26" i="8"/>
  <c r="C34" i="8"/>
  <c r="E34" i="8" s="1"/>
  <c r="E20" i="8"/>
  <c r="E28" i="8"/>
  <c r="E8" i="8"/>
  <c r="E18" i="8" l="1"/>
  <c r="C67" i="9"/>
  <c r="E67" i="9" s="1"/>
</calcChain>
</file>

<file path=xl/sharedStrings.xml><?xml version="1.0" encoding="utf-8"?>
<sst xmlns="http://schemas.openxmlformats.org/spreadsheetml/2006/main" count="135" uniqueCount="114">
  <si>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</si>
  <si>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</si>
  <si>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</si>
  <si>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</si>
  <si>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</si>
  <si>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</si>
  <si>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</si>
  <si>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</si>
  <si>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</si>
  <si>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</si>
  <si>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</si>
  <si>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</si>
  <si>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</si>
  <si>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</si>
  <si>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</si>
  <si>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</si>
  <si>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</si>
  <si>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</si>
  <si>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</si>
  <si>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</si>
  <si>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</si>
  <si>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</si>
  <si>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</si>
  <si>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</si>
  <si>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</si>
  <si>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</si>
  <si>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</si>
  <si>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</si>
  <si>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</si>
  <si>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</si>
  <si>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</si>
  <si>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</si>
  <si>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</si>
  <si>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</si>
  <si>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</si>
  <si>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</si>
  <si>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</si>
  <si>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</si>
  <si>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</si>
  <si>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</si>
  <si>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</si>
  <si>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</si>
  <si>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</si>
  <si>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</si>
  <si>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</si>
  <si>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</si>
  <si>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</si>
  <si>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</si>
  <si>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</si>
  <si>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</si>
  <si>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</si>
  <si>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</si>
  <si>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</si>
  <si>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</si>
  <si>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</si>
  <si>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</si>
  <si>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</si>
  <si>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</si>
  <si>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</si>
  <si>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</si>
  <si>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</si>
  <si>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</si>
  <si>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</si>
  <si>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</si>
  <si>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</si>
  <si>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</si>
  <si>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</si>
  <si>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</si>
  <si>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</si>
  <si>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</si>
  <si>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</si>
  <si>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</si>
  <si>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</si>
  <si>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</si>
  <si>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</si>
  <si>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</si>
  <si>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</si>
  <si>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</si>
  <si>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</si>
  <si>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</si>
  <si>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</si>
  <si>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</si>
  <si>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</si>
  <si>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</si>
  <si>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</si>
  <si>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</si>
  <si>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</si>
  <si>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</si>
  <si>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</si>
  <si>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</si>
  <si>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</si>
  <si>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</si>
  <si>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</si>
  <si>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</si>
  <si>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</si>
  <si>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</si>
  <si>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</si>
  <si>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</si>
  <si>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</si>
  <si>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</si>
  <si>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</si>
  <si>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</si>
  <si>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</si>
  <si>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</si>
  <si>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</si>
  <si>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</si>
  <si>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</si>
  <si>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შპს მიკროსაფინანსო ორგანიზაცია ბერმელი</t>
  </si>
  <si>
    <t>ეთერ ბერიძე მელიქიშვილი</t>
  </si>
  <si>
    <t>ზურაბ მელიქიშვილი</t>
  </si>
  <si>
    <t>არჩილ მელიქიშვილი</t>
  </si>
  <si>
    <t>30.09.2018 წელი</t>
  </si>
  <si>
    <t>ინგა გორგაძე</t>
  </si>
  <si>
    <t>ბადრი მელიქიშვილი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</si>
</sst>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6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1" fillId="2" borderId="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65" xfId="0" applyFont="1" applyFill="1" applyBorder="1" applyAlignment="1">
      <alignment vertical="center"/>
    </xf>
    <xf numFmtId="0" fontId="11" fillId="2" borderId="66" xfId="0" applyFont="1" applyFill="1" applyBorder="1" applyAlignment="1">
      <alignment vertical="center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 10" xfId="5"/>
    <cellStyle name="Normal 2" xfId="1"/>
    <cellStyle name="Normal 2 2" xfId="4"/>
    <cellStyle name="Percent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qtemberi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7" zoomScaleNormal="100" zoomScaleSheetLayoutView="90" workbookViewId="0">
      <selection activeCell="E35" sqref="E35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0</v>
      </c>
      <c r="B1" s="121" t="s">
        <v>107</v>
      </c>
      <c r="C1" s="2"/>
      <c r="D1" s="2"/>
      <c r="E1" s="2"/>
    </row>
    <row r="2" spans="1:6" ht="12" customHeight="1" x14ac:dyDescent="0.2">
      <c r="A2" s="1" t="s">
        <v>1</v>
      </c>
      <c r="B2" s="121" t="str">
        <f>Info!B2</f>
        <v>30.09.2018 წელი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92747</v>
      </c>
      <c r="D7" s="122">
        <v>172469</v>
      </c>
      <c r="E7" s="128">
        <f t="shared" ref="E7:E13" si="0">C7+D7</f>
        <v>265216</v>
      </c>
      <c r="F7" s="15"/>
    </row>
    <row r="8" spans="1:6" ht="12" customHeight="1" x14ac:dyDescent="0.2">
      <c r="A8" s="16">
        <v>2</v>
      </c>
      <c r="B8" s="17" t="s">
        <v>11</v>
      </c>
      <c r="C8" s="123">
        <v>135</v>
      </c>
      <c r="D8" s="123">
        <v>6373</v>
      </c>
      <c r="E8" s="129">
        <f t="shared" si="0"/>
        <v>6508</v>
      </c>
      <c r="F8" s="15"/>
    </row>
    <row r="9" spans="1:6" ht="12" customHeight="1" x14ac:dyDescent="0.2">
      <c r="A9" s="16">
        <v>3</v>
      </c>
      <c r="B9" s="88" t="s">
        <v>12</v>
      </c>
      <c r="C9" s="132">
        <v>18452379</v>
      </c>
      <c r="D9" s="132">
        <v>8840029</v>
      </c>
      <c r="E9" s="129">
        <f t="shared" si="0"/>
        <v>27292408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-3648584</v>
      </c>
      <c r="D10" s="133"/>
      <c r="E10" s="134">
        <f t="shared" si="0"/>
        <v>-3648584</v>
      </c>
      <c r="F10" s="15"/>
    </row>
    <row r="11" spans="1:6" ht="12" customHeight="1" x14ac:dyDescent="0.2">
      <c r="A11" s="16">
        <v>3.2</v>
      </c>
      <c r="B11" s="17" t="s">
        <v>14</v>
      </c>
      <c r="C11" s="123">
        <f>C9+C10</f>
        <v>14803795</v>
      </c>
      <c r="D11" s="123">
        <f>D9+D10</f>
        <v>8840029</v>
      </c>
      <c r="E11" s="129">
        <f t="shared" si="0"/>
        <v>23643824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232422</v>
      </c>
      <c r="D13" s="123">
        <v>80700</v>
      </c>
      <c r="E13" s="129">
        <f t="shared" si="0"/>
        <v>313122</v>
      </c>
    </row>
    <row r="14" spans="1:6" ht="12" customHeight="1" x14ac:dyDescent="0.2">
      <c r="A14" s="16">
        <v>6</v>
      </c>
      <c r="B14" s="17" t="s">
        <v>17</v>
      </c>
      <c r="C14" s="123">
        <v>0</v>
      </c>
      <c r="D14" s="177"/>
      <c r="E14" s="129">
        <f>C14</f>
        <v>0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1356174</v>
      </c>
      <c r="D16" s="177"/>
      <c r="E16" s="129">
        <f>C16</f>
        <v>1356174</v>
      </c>
    </row>
    <row r="17" spans="1:5" ht="12" customHeight="1" x14ac:dyDescent="0.2">
      <c r="A17" s="16">
        <v>9</v>
      </c>
      <c r="B17" s="17" t="s">
        <v>20</v>
      </c>
      <c r="C17" s="123">
        <v>178896</v>
      </c>
      <c r="D17" s="123">
        <v>1331420</v>
      </c>
      <c r="E17" s="129">
        <f>C17+D17</f>
        <v>1510316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16664169</v>
      </c>
      <c r="D18" s="124">
        <f>SUM(D7:D8,D11:D17)</f>
        <v>10430991</v>
      </c>
      <c r="E18" s="130">
        <f>SUM(E7:E8,E11:E17)</f>
        <v>27095160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3912886</v>
      </c>
      <c r="D20" s="122">
        <v>5725447</v>
      </c>
      <c r="E20" s="128">
        <f t="shared" ref="E20:E26" si="1">C20+D20</f>
        <v>9638333</v>
      </c>
    </row>
    <row r="21" spans="1:5" ht="12" customHeight="1" x14ac:dyDescent="0.2">
      <c r="A21" s="16">
        <v>12</v>
      </c>
      <c r="B21" s="17" t="s">
        <v>24</v>
      </c>
      <c r="C21" s="123">
        <v>1145142</v>
      </c>
      <c r="D21" s="123">
        <v>6748853</v>
      </c>
      <c r="E21" s="129">
        <f t="shared" si="1"/>
        <v>7893995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31072</v>
      </c>
      <c r="D23" s="123">
        <v>179587</v>
      </c>
      <c r="E23" s="129">
        <f t="shared" si="1"/>
        <v>210659</v>
      </c>
    </row>
    <row r="24" spans="1:5" ht="12" customHeight="1" x14ac:dyDescent="0.2">
      <c r="A24" s="16">
        <v>15</v>
      </c>
      <c r="B24" s="17" t="s">
        <v>27</v>
      </c>
      <c r="C24" s="123">
        <v>606104</v>
      </c>
      <c r="D24" s="123">
        <v>68746</v>
      </c>
      <c r="E24" s="129">
        <f t="shared" si="1"/>
        <v>674850</v>
      </c>
    </row>
    <row r="25" spans="1:5" ht="12" customHeight="1" x14ac:dyDescent="0.2">
      <c r="A25" s="16">
        <v>16</v>
      </c>
      <c r="B25" s="17" t="s">
        <v>28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5695204</v>
      </c>
      <c r="D26" s="124">
        <f>SUM(D20:D25)</f>
        <v>12722633</v>
      </c>
      <c r="E26" s="130">
        <f t="shared" si="1"/>
        <v>18417837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850729</v>
      </c>
      <c r="D28" s="177"/>
      <c r="E28" s="128">
        <f t="shared" ref="E28:E33" si="2">C28</f>
        <v>850729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7826594</v>
      </c>
      <c r="D31" s="177"/>
      <c r="E31" s="129">
        <f t="shared" si="2"/>
        <v>7826594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7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8677323</v>
      </c>
      <c r="D33" s="177"/>
      <c r="E33" s="130">
        <f t="shared" si="2"/>
        <v>8677323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14372527</v>
      </c>
      <c r="D34" s="125">
        <f>D26</f>
        <v>12722633</v>
      </c>
      <c r="E34" s="131">
        <f>C34+D34</f>
        <v>27095160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topLeftCell="A43" zoomScaleNormal="100" zoomScaleSheetLayoutView="90" workbookViewId="0">
      <selection activeCell="C49" sqref="C49"/>
    </sheetView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6" customWidth="1"/>
    <col min="6" max="16384" width="9.109375" style="28"/>
  </cols>
  <sheetData>
    <row r="1" spans="1:5" x14ac:dyDescent="0.2">
      <c r="A1" s="135" t="s">
        <v>0</v>
      </c>
      <c r="B1" s="121" t="str">
        <f>Info!B1</f>
        <v>შპს მიკროსაფინანსო ორგანიზაცია ბერმელი</v>
      </c>
      <c r="C1" s="27"/>
      <c r="D1" s="27"/>
      <c r="E1" s="165"/>
    </row>
    <row r="2" spans="1:5" x14ac:dyDescent="0.2">
      <c r="A2" s="135" t="s">
        <v>1</v>
      </c>
      <c r="B2" s="121" t="str">
        <f>Info!B2</f>
        <v>30.09.2018 წელი</v>
      </c>
      <c r="C2" s="27"/>
      <c r="D2" s="27"/>
      <c r="E2" s="165"/>
    </row>
    <row r="3" spans="1:5" ht="11.25" x14ac:dyDescent="0.2">
      <c r="A3" s="27"/>
      <c r="B3" s="29"/>
      <c r="C3" s="27"/>
      <c r="D3" s="27"/>
      <c r="E3" s="165"/>
    </row>
    <row r="4" spans="1:5" ht="10.8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0.8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0.8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4554333</v>
      </c>
      <c r="D8" s="137">
        <f>SUM(D9:D15)</f>
        <v>2986608</v>
      </c>
      <c r="E8" s="167">
        <f t="shared" si="0"/>
        <v>7540941</v>
      </c>
    </row>
    <row r="9" spans="1:5" x14ac:dyDescent="0.2">
      <c r="A9" s="89">
        <v>2.1</v>
      </c>
      <c r="B9" s="44" t="s">
        <v>43</v>
      </c>
      <c r="C9" s="41">
        <v>0</v>
      </c>
      <c r="D9" s="42">
        <v>0</v>
      </c>
      <c r="E9" s="168">
        <f t="shared" si="0"/>
        <v>0</v>
      </c>
    </row>
    <row r="10" spans="1:5" x14ac:dyDescent="0.2">
      <c r="A10" s="89">
        <v>2.2000000000000002</v>
      </c>
      <c r="B10" s="44" t="s">
        <v>44</v>
      </c>
      <c r="C10" s="41">
        <v>0</v>
      </c>
      <c r="D10" s="42">
        <v>0</v>
      </c>
      <c r="E10" s="168">
        <f t="shared" si="0"/>
        <v>0</v>
      </c>
    </row>
    <row r="11" spans="1:5" x14ac:dyDescent="0.2">
      <c r="A11" s="89">
        <v>2.2999999999999998</v>
      </c>
      <c r="B11" s="44" t="s">
        <v>45</v>
      </c>
      <c r="C11" s="41">
        <v>0</v>
      </c>
      <c r="D11" s="42">
        <v>0</v>
      </c>
      <c r="E11" s="168">
        <f t="shared" si="0"/>
        <v>0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47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49</v>
      </c>
      <c r="C15" s="41">
        <v>4554333</v>
      </c>
      <c r="D15" s="42">
        <v>2986608</v>
      </c>
      <c r="E15" s="168">
        <f t="shared" si="0"/>
        <v>7540941</v>
      </c>
    </row>
    <row r="16" spans="1:5" x14ac:dyDescent="0.2">
      <c r="A16" s="89">
        <v>3</v>
      </c>
      <c r="B16" s="43" t="s">
        <v>50</v>
      </c>
      <c r="C16" s="136">
        <f>SUM(C17:C20)</f>
        <v>1148</v>
      </c>
      <c r="D16" s="137">
        <f>SUM(D17:D20)</f>
        <v>0</v>
      </c>
      <c r="E16" s="167">
        <f t="shared" si="0"/>
        <v>1148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54</v>
      </c>
      <c r="C20" s="41">
        <v>1148</v>
      </c>
      <c r="D20" s="42">
        <v>0</v>
      </c>
      <c r="E20" s="168">
        <f t="shared" si="0"/>
        <v>1148</v>
      </c>
    </row>
    <row r="21" spans="1:5" ht="20.399999999999999" x14ac:dyDescent="0.2">
      <c r="A21" s="89">
        <v>4</v>
      </c>
      <c r="B21" s="45" t="s">
        <v>55</v>
      </c>
      <c r="C21" s="41">
        <v>442831</v>
      </c>
      <c r="D21" s="42">
        <v>387562</v>
      </c>
      <c r="E21" s="167">
        <f t="shared" si="0"/>
        <v>830393</v>
      </c>
    </row>
    <row r="22" spans="1:5" ht="20.399999999999999" x14ac:dyDescent="0.2">
      <c r="A22" s="89">
        <v>5</v>
      </c>
      <c r="B22" s="45" t="s">
        <v>56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9">
        <f t="shared" si="0"/>
        <v>0</v>
      </c>
    </row>
    <row r="24" spans="1:5" ht="10.8" thickBot="1" x14ac:dyDescent="0.25">
      <c r="A24" s="95">
        <v>7</v>
      </c>
      <c r="B24" s="138" t="s">
        <v>58</v>
      </c>
      <c r="C24" s="139">
        <f>SUM(C7:C8,C21:C23,C16)</f>
        <v>4998312</v>
      </c>
      <c r="D24" s="139">
        <f>SUM(D7:D8,D21:D23,D16)</f>
        <v>3374170</v>
      </c>
      <c r="E24" s="140">
        <f t="shared" si="0"/>
        <v>8372482</v>
      </c>
    </row>
    <row r="25" spans="1:5" ht="10.8" thickBot="1" x14ac:dyDescent="0.25">
      <c r="A25" s="47"/>
      <c r="B25" s="39" t="s">
        <v>59</v>
      </c>
      <c r="C25" s="39"/>
      <c r="D25" s="39"/>
      <c r="E25" s="39"/>
    </row>
    <row r="26" spans="1:5" ht="20.399999999999999" x14ac:dyDescent="0.2">
      <c r="A26" s="89">
        <v>8</v>
      </c>
      <c r="B26" s="48" t="s">
        <v>60</v>
      </c>
      <c r="C26" s="49">
        <v>372912</v>
      </c>
      <c r="D26" s="50">
        <v>592376</v>
      </c>
      <c r="E26" s="166">
        <f t="shared" ref="E26:E34" si="1">C26+D26</f>
        <v>965288</v>
      </c>
    </row>
    <row r="27" spans="1:5" x14ac:dyDescent="0.2">
      <c r="A27" s="89">
        <v>9</v>
      </c>
      <c r="B27" s="51" t="s">
        <v>61</v>
      </c>
      <c r="C27" s="52">
        <v>83919</v>
      </c>
      <c r="D27" s="53">
        <v>279476</v>
      </c>
      <c r="E27" s="167">
        <f t="shared" si="1"/>
        <v>363395</v>
      </c>
    </row>
    <row r="28" spans="1:5" x14ac:dyDescent="0.2">
      <c r="A28" s="89">
        <v>10</v>
      </c>
      <c r="B28" s="51" t="s">
        <v>62</v>
      </c>
      <c r="C28" s="52">
        <v>134029</v>
      </c>
      <c r="D28" s="53">
        <v>278167</v>
      </c>
      <c r="E28" s="167">
        <f t="shared" si="1"/>
        <v>412196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7">
        <f t="shared" si="1"/>
        <v>0</v>
      </c>
    </row>
    <row r="33" spans="1:5" ht="10.8" thickBot="1" x14ac:dyDescent="0.25">
      <c r="A33" s="93">
        <v>15</v>
      </c>
      <c r="B33" s="55" t="s">
        <v>67</v>
      </c>
      <c r="C33" s="141">
        <f>SUM(C26:C32)</f>
        <v>590860</v>
      </c>
      <c r="D33" s="142">
        <f>SUM(D26:D32)</f>
        <v>1150019</v>
      </c>
      <c r="E33" s="143">
        <f t="shared" si="1"/>
        <v>1740879</v>
      </c>
    </row>
    <row r="34" spans="1:5" ht="10.8" thickBot="1" x14ac:dyDescent="0.25">
      <c r="A34" s="100">
        <v>16</v>
      </c>
      <c r="B34" s="144" t="s">
        <v>68</v>
      </c>
      <c r="C34" s="139">
        <f>C24-C33</f>
        <v>4407452</v>
      </c>
      <c r="D34" s="145">
        <f>D24-D33</f>
        <v>2224151</v>
      </c>
      <c r="E34" s="140">
        <f t="shared" si="1"/>
        <v>6631603</v>
      </c>
    </row>
    <row r="35" spans="1:5" ht="10.8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v>366886</v>
      </c>
      <c r="D36" s="147">
        <v>28448</v>
      </c>
      <c r="E36" s="166">
        <f t="shared" ref="E36:E45" si="2">C36+D36</f>
        <v>395334</v>
      </c>
    </row>
    <row r="37" spans="1:5" ht="20.399999999999999" x14ac:dyDescent="0.2">
      <c r="A37" s="89">
        <v>17.100000000000001</v>
      </c>
      <c r="B37" s="58" t="s">
        <v>71</v>
      </c>
      <c r="C37" s="41">
        <v>366886</v>
      </c>
      <c r="D37" s="42">
        <v>28448</v>
      </c>
      <c r="E37" s="168">
        <f t="shared" si="2"/>
        <v>395334</v>
      </c>
    </row>
    <row r="38" spans="1:5" ht="20.399999999999999" x14ac:dyDescent="0.2">
      <c r="A38" s="89">
        <v>17.2</v>
      </c>
      <c r="B38" s="58" t="s">
        <v>72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7">
        <f t="shared" si="2"/>
        <v>0</v>
      </c>
    </row>
    <row r="41" spans="1:5" ht="20.399999999999999" x14ac:dyDescent="0.2">
      <c r="A41" s="89">
        <v>20</v>
      </c>
      <c r="B41" s="45" t="s">
        <v>75</v>
      </c>
      <c r="C41" s="52">
        <v>0</v>
      </c>
      <c r="D41" s="53">
        <v>123584</v>
      </c>
      <c r="E41" s="167">
        <f t="shared" si="2"/>
        <v>123584</v>
      </c>
    </row>
    <row r="42" spans="1:5" x14ac:dyDescent="0.2">
      <c r="A42" s="89">
        <v>21</v>
      </c>
      <c r="B42" s="45" t="s">
        <v>76</v>
      </c>
      <c r="C42" s="52">
        <v>0</v>
      </c>
      <c r="D42" s="53">
        <v>-587956</v>
      </c>
      <c r="E42" s="167">
        <f t="shared" si="2"/>
        <v>-587956</v>
      </c>
    </row>
    <row r="43" spans="1:5" x14ac:dyDescent="0.2">
      <c r="A43" s="89">
        <v>22</v>
      </c>
      <c r="B43" s="45" t="s">
        <v>77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78</v>
      </c>
      <c r="C44" s="96">
        <v>0</v>
      </c>
      <c r="D44" s="97">
        <v>0</v>
      </c>
      <c r="E44" s="169">
        <f t="shared" si="2"/>
        <v>0</v>
      </c>
    </row>
    <row r="45" spans="1:5" ht="10.8" thickBot="1" x14ac:dyDescent="0.25">
      <c r="A45" s="95">
        <v>24</v>
      </c>
      <c r="B45" s="144" t="s">
        <v>79</v>
      </c>
      <c r="C45" s="139">
        <f>SUM(C36,C39:C44)</f>
        <v>366886</v>
      </c>
      <c r="D45" s="145">
        <f>SUM(D36,D39:D44)</f>
        <v>-435924</v>
      </c>
      <c r="E45" s="140">
        <f t="shared" si="2"/>
        <v>-69038</v>
      </c>
    </row>
    <row r="46" spans="1:5" ht="10.8" thickBot="1" x14ac:dyDescent="0.25">
      <c r="A46" s="47"/>
      <c r="B46" s="39" t="s">
        <v>80</v>
      </c>
      <c r="C46" s="39"/>
      <c r="D46" s="39"/>
      <c r="E46" s="39"/>
    </row>
    <row r="47" spans="1:5" x14ac:dyDescent="0.2">
      <c r="A47" s="89">
        <v>25</v>
      </c>
      <c r="B47" s="40" t="s">
        <v>81</v>
      </c>
      <c r="C47" s="52">
        <v>342868</v>
      </c>
      <c r="D47" s="53">
        <v>0</v>
      </c>
      <c r="E47" s="170">
        <f t="shared" ref="E47:E54" si="3">C47+D47</f>
        <v>342868</v>
      </c>
    </row>
    <row r="48" spans="1:5" x14ac:dyDescent="0.2">
      <c r="A48" s="89">
        <v>26</v>
      </c>
      <c r="B48" s="45" t="s">
        <v>82</v>
      </c>
      <c r="C48" s="52">
        <v>710263</v>
      </c>
      <c r="D48" s="53">
        <v>0</v>
      </c>
      <c r="E48" s="171">
        <f t="shared" si="3"/>
        <v>710263</v>
      </c>
    </row>
    <row r="49" spans="1:5" x14ac:dyDescent="0.2">
      <c r="A49" s="89">
        <v>27</v>
      </c>
      <c r="B49" s="45" t="s">
        <v>83</v>
      </c>
      <c r="C49" s="52">
        <v>0</v>
      </c>
      <c r="D49" s="53">
        <v>0</v>
      </c>
      <c r="E49" s="171">
        <f t="shared" si="3"/>
        <v>0</v>
      </c>
    </row>
    <row r="50" spans="1:5" x14ac:dyDescent="0.2">
      <c r="A50" s="89">
        <v>28</v>
      </c>
      <c r="B50" s="45" t="s">
        <v>84</v>
      </c>
      <c r="C50" s="52">
        <v>361564</v>
      </c>
      <c r="D50" s="53">
        <v>0</v>
      </c>
      <c r="E50" s="171">
        <f t="shared" si="3"/>
        <v>361564</v>
      </c>
    </row>
    <row r="51" spans="1:5" x14ac:dyDescent="0.2">
      <c r="A51" s="89">
        <v>29</v>
      </c>
      <c r="B51" s="45" t="s">
        <v>85</v>
      </c>
      <c r="C51" s="52">
        <v>0</v>
      </c>
      <c r="D51" s="53">
        <v>0</v>
      </c>
      <c r="E51" s="171">
        <f t="shared" si="3"/>
        <v>0</v>
      </c>
    </row>
    <row r="52" spans="1:5" x14ac:dyDescent="0.2">
      <c r="A52" s="89">
        <v>30</v>
      </c>
      <c r="B52" s="45" t="s">
        <v>86</v>
      </c>
      <c r="C52" s="52">
        <v>0</v>
      </c>
      <c r="D52" s="53">
        <v>0</v>
      </c>
      <c r="E52" s="171">
        <f t="shared" si="3"/>
        <v>0</v>
      </c>
    </row>
    <row r="53" spans="1:5" x14ac:dyDescent="0.2">
      <c r="A53" s="90">
        <v>31</v>
      </c>
      <c r="B53" s="59" t="s">
        <v>87</v>
      </c>
      <c r="C53" s="148">
        <f>SUM(C47:C52)</f>
        <v>1414695</v>
      </c>
      <c r="D53" s="149">
        <f>SUM(D47:D52)</f>
        <v>0</v>
      </c>
      <c r="E53" s="172">
        <f t="shared" si="3"/>
        <v>1414695</v>
      </c>
    </row>
    <row r="54" spans="1:5" ht="10.8" thickBot="1" x14ac:dyDescent="0.25">
      <c r="A54" s="95">
        <v>32</v>
      </c>
      <c r="B54" s="150" t="s">
        <v>88</v>
      </c>
      <c r="C54" s="151">
        <f>C45-C53</f>
        <v>-1047809</v>
      </c>
      <c r="D54" s="152">
        <f>D45-D53</f>
        <v>-435924</v>
      </c>
      <c r="E54" s="153">
        <f t="shared" si="3"/>
        <v>-1483733</v>
      </c>
    </row>
    <row r="55" spans="1:5" ht="10.8" thickBot="1" x14ac:dyDescent="0.25">
      <c r="A55" s="154"/>
      <c r="B55" s="154"/>
      <c r="C55" s="155"/>
      <c r="D55" s="155"/>
      <c r="E55" s="155"/>
    </row>
    <row r="56" spans="1:5" ht="10.8" thickBot="1" x14ac:dyDescent="0.25">
      <c r="A56" s="89">
        <v>33</v>
      </c>
      <c r="B56" s="78" t="s">
        <v>89</v>
      </c>
      <c r="C56" s="156">
        <f>C34+C54</f>
        <v>3359643</v>
      </c>
      <c r="D56" s="157">
        <f>D34+D54</f>
        <v>1788227</v>
      </c>
      <c r="E56" s="158">
        <f>C56+D56</f>
        <v>5147870</v>
      </c>
    </row>
    <row r="57" spans="1:5" ht="10.8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90</v>
      </c>
      <c r="C58" s="64">
        <v>5376160</v>
      </c>
      <c r="D58" s="65"/>
      <c r="E58" s="170">
        <f>C58</f>
        <v>5376160</v>
      </c>
    </row>
    <row r="59" spans="1:5" ht="20.399999999999999" x14ac:dyDescent="0.2">
      <c r="A59" s="89">
        <v>35</v>
      </c>
      <c r="B59" s="45" t="s">
        <v>91</v>
      </c>
      <c r="C59" s="66">
        <v>0</v>
      </c>
      <c r="D59" s="67"/>
      <c r="E59" s="171">
        <f>C59</f>
        <v>0</v>
      </c>
    </row>
    <row r="60" spans="1:5" x14ac:dyDescent="0.2">
      <c r="A60" s="90">
        <v>36</v>
      </c>
      <c r="B60" s="46" t="s">
        <v>92</v>
      </c>
      <c r="C60" s="68">
        <v>13154642</v>
      </c>
      <c r="D60" s="69"/>
      <c r="E60" s="172">
        <f>C60</f>
        <v>13154642</v>
      </c>
    </row>
    <row r="61" spans="1:5" ht="10.8" thickBot="1" x14ac:dyDescent="0.25">
      <c r="A61" s="98">
        <v>37</v>
      </c>
      <c r="B61" s="144" t="s">
        <v>93</v>
      </c>
      <c r="C61" s="161">
        <f>SUM(C58:C60)</f>
        <v>18530802</v>
      </c>
      <c r="D61" s="70"/>
      <c r="E61" s="159">
        <f>C61</f>
        <v>18530802</v>
      </c>
    </row>
    <row r="62" spans="1:5" ht="10.8" thickBot="1" x14ac:dyDescent="0.25">
      <c r="A62" s="99"/>
      <c r="B62" s="71"/>
      <c r="C62" s="72"/>
      <c r="D62" s="72"/>
      <c r="E62" s="173"/>
    </row>
    <row r="63" spans="1:5" ht="21" thickBot="1" x14ac:dyDescent="0.25">
      <c r="A63" s="100">
        <v>38</v>
      </c>
      <c r="B63" s="73" t="s">
        <v>94</v>
      </c>
      <c r="C63" s="156">
        <f>C56-C61</f>
        <v>-15171159</v>
      </c>
      <c r="D63" s="157">
        <f>D56</f>
        <v>1788227</v>
      </c>
      <c r="E63" s="158">
        <f>C63+D63</f>
        <v>-13382932</v>
      </c>
    </row>
    <row r="64" spans="1:5" s="77" customFormat="1" ht="10.8" thickBot="1" x14ac:dyDescent="0.25">
      <c r="A64" s="100">
        <v>39</v>
      </c>
      <c r="B64" s="74" t="s">
        <v>95</v>
      </c>
      <c r="C64" s="75">
        <v>0</v>
      </c>
      <c r="D64" s="76"/>
      <c r="E64" s="173">
        <f>C64</f>
        <v>0</v>
      </c>
    </row>
    <row r="65" spans="1:5" ht="10.8" thickBot="1" x14ac:dyDescent="0.25">
      <c r="A65" s="100">
        <v>40</v>
      </c>
      <c r="B65" s="78" t="s">
        <v>96</v>
      </c>
      <c r="C65" s="156">
        <f>C63-C64</f>
        <v>-15171159</v>
      </c>
      <c r="D65" s="157">
        <f>D63</f>
        <v>1788227</v>
      </c>
      <c r="E65" s="158">
        <f>C65+D65</f>
        <v>-13382932</v>
      </c>
    </row>
    <row r="66" spans="1:5" s="77" customFormat="1" ht="10.8" thickBot="1" x14ac:dyDescent="0.25">
      <c r="A66" s="100">
        <v>41</v>
      </c>
      <c r="B66" s="79" t="s">
        <v>97</v>
      </c>
      <c r="C66" s="80">
        <v>0</v>
      </c>
      <c r="D66" s="81"/>
      <c r="E66" s="159">
        <f>C66</f>
        <v>0</v>
      </c>
    </row>
    <row r="67" spans="1:5" ht="10.8" thickBot="1" x14ac:dyDescent="0.25">
      <c r="A67" s="162">
        <v>42</v>
      </c>
      <c r="B67" s="163" t="s">
        <v>98</v>
      </c>
      <c r="C67" s="164">
        <f>C65+C66</f>
        <v>-15171159</v>
      </c>
      <c r="D67" s="164">
        <f>D65</f>
        <v>1788227</v>
      </c>
      <c r="E67" s="160">
        <f>C67+D67</f>
        <v>-13382932</v>
      </c>
    </row>
    <row r="68" spans="1:5" ht="10.8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106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21" sqref="B21"/>
    </sheetView>
  </sheetViews>
  <sheetFormatPr defaultColWidth="9.109375" defaultRowHeight="12" customHeight="1" x14ac:dyDescent="0.2"/>
  <cols>
    <col min="1" max="1" width="9.109375" style="102"/>
    <col min="2" max="2" width="66.441406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0</v>
      </c>
      <c r="B1" s="121" t="s">
        <v>107</v>
      </c>
      <c r="C1" s="101"/>
    </row>
    <row r="2" spans="1:3" ht="12" customHeight="1" x14ac:dyDescent="0.3">
      <c r="A2" s="87" t="s">
        <v>1</v>
      </c>
      <c r="B2" s="113" t="s">
        <v>111</v>
      </c>
      <c r="C2" s="103"/>
    </row>
    <row r="3" spans="1:3" ht="12" customHeight="1" thickBot="1" x14ac:dyDescent="0.35">
      <c r="A3" s="104"/>
      <c r="B3" s="105" t="s">
        <v>101</v>
      </c>
      <c r="C3" s="106"/>
    </row>
    <row r="4" spans="1:3" ht="12" customHeight="1" x14ac:dyDescent="0.3">
      <c r="A4" s="190" t="s">
        <v>99</v>
      </c>
      <c r="B4" s="191"/>
      <c r="C4" s="192"/>
    </row>
    <row r="5" spans="1:3" s="181" customFormat="1" ht="19.5" customHeight="1" x14ac:dyDescent="0.3">
      <c r="A5" s="180">
        <v>1</v>
      </c>
      <c r="B5" s="186" t="s">
        <v>109</v>
      </c>
      <c r="C5" s="187"/>
    </row>
    <row r="6" spans="1:3" s="181" customFormat="1" ht="19.5" customHeight="1" x14ac:dyDescent="0.3">
      <c r="A6" s="180">
        <v>2</v>
      </c>
      <c r="B6" s="186" t="s">
        <v>108</v>
      </c>
      <c r="C6" s="187"/>
    </row>
    <row r="7" spans="1:3" s="181" customFormat="1" ht="18" customHeight="1" x14ac:dyDescent="0.3">
      <c r="A7" s="180">
        <v>3</v>
      </c>
      <c r="B7" s="186" t="s">
        <v>110</v>
      </c>
      <c r="C7" s="187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8"/>
    </row>
    <row r="11" spans="1:3" ht="12" customHeight="1" x14ac:dyDescent="0.3">
      <c r="A11" s="193" t="s">
        <v>100</v>
      </c>
      <c r="B11" s="194"/>
      <c r="C11" s="195"/>
    </row>
    <row r="12" spans="1:3" ht="12" customHeight="1" x14ac:dyDescent="0.3">
      <c r="A12" s="107">
        <v>1</v>
      </c>
      <c r="B12" s="186" t="s">
        <v>108</v>
      </c>
      <c r="C12" s="187"/>
    </row>
    <row r="13" spans="1:3" ht="12" customHeight="1" x14ac:dyDescent="0.3">
      <c r="A13" s="107">
        <v>2</v>
      </c>
      <c r="B13" s="186" t="s">
        <v>109</v>
      </c>
      <c r="C13" s="187"/>
    </row>
    <row r="14" spans="1:3" ht="12" customHeight="1" x14ac:dyDescent="0.3">
      <c r="A14" s="107">
        <v>3</v>
      </c>
      <c r="B14" s="186" t="s">
        <v>110</v>
      </c>
      <c r="C14" s="187"/>
    </row>
    <row r="15" spans="1:3" ht="12" customHeight="1" x14ac:dyDescent="0.3">
      <c r="A15" s="107">
        <v>4</v>
      </c>
      <c r="B15" s="188" t="s">
        <v>112</v>
      </c>
      <c r="C15" s="189"/>
    </row>
    <row r="16" spans="1:3" ht="12" customHeight="1" x14ac:dyDescent="0.3">
      <c r="A16" s="107">
        <v>5</v>
      </c>
      <c r="B16" s="188" t="s">
        <v>113</v>
      </c>
      <c r="C16" s="189"/>
    </row>
    <row r="17" spans="1:4" ht="12" customHeight="1" x14ac:dyDescent="0.2">
      <c r="A17" s="114"/>
      <c r="B17" s="117"/>
      <c r="C17" s="178"/>
    </row>
    <row r="18" spans="1:4" ht="12" customHeight="1" x14ac:dyDescent="0.3">
      <c r="A18" s="183" t="s">
        <v>103</v>
      </c>
      <c r="B18" s="184"/>
      <c r="C18" s="185"/>
    </row>
    <row r="19" spans="1:4" ht="12" customHeight="1" x14ac:dyDescent="0.3">
      <c r="A19" s="107"/>
      <c r="B19" s="109" t="s">
        <v>104</v>
      </c>
      <c r="C19" s="118" t="s">
        <v>105</v>
      </c>
    </row>
    <row r="20" spans="1:4" ht="12" customHeight="1" x14ac:dyDescent="0.3">
      <c r="A20" s="107">
        <v>1</v>
      </c>
      <c r="B20" s="108" t="s">
        <v>108</v>
      </c>
      <c r="C20" s="119">
        <v>0.5</v>
      </c>
    </row>
    <row r="21" spans="1:4" ht="12" customHeight="1" x14ac:dyDescent="0.3">
      <c r="A21" s="107">
        <v>2</v>
      </c>
      <c r="B21" s="108" t="s">
        <v>109</v>
      </c>
      <c r="C21" s="119">
        <v>0.5</v>
      </c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3">
      <c r="A31" s="183" t="s">
        <v>102</v>
      </c>
      <c r="B31" s="184"/>
      <c r="C31" s="184"/>
      <c r="D31" s="179"/>
    </row>
    <row r="32" spans="1:4" ht="12" customHeight="1" x14ac:dyDescent="0.3">
      <c r="A32" s="107"/>
      <c r="B32" s="109" t="s">
        <v>104</v>
      </c>
      <c r="C32" s="118" t="s">
        <v>105</v>
      </c>
    </row>
    <row r="33" spans="1:3" ht="12" customHeight="1" x14ac:dyDescent="0.3">
      <c r="A33" s="107">
        <v>1</v>
      </c>
      <c r="B33" s="108" t="s">
        <v>108</v>
      </c>
      <c r="C33" s="119">
        <v>0.5</v>
      </c>
    </row>
    <row r="34" spans="1:3" ht="12" customHeight="1" x14ac:dyDescent="0.3">
      <c r="A34" s="107">
        <v>2</v>
      </c>
      <c r="B34" s="108" t="s">
        <v>109</v>
      </c>
      <c r="C34" s="119">
        <v>0.5</v>
      </c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3">
      <c r="A44" s="112"/>
      <c r="B44" s="182" t="s">
        <v>106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Info!Область_печати</vt:lpstr>
      <vt:lpstr>'RC'!Область_печати</vt:lpstr>
      <vt:lpstr>RI!Область_печати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Asus</cp:lastModifiedBy>
  <cp:lastPrinted>2018-02-06T12:54:27Z</cp:lastPrinted>
  <dcterms:created xsi:type="dcterms:W3CDTF">2018-01-24T12:10:23Z</dcterms:created>
  <dcterms:modified xsi:type="dcterms:W3CDTF">2018-10-24T05:40:37Z</dcterms:modified>
</cp:coreProperties>
</file>