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 activeTab="1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_xlnm.Print_Area" localSheetId="2">Info!$A$1:$C$45</definedName>
    <definedName name="_xlnm.Print_Area" localSheetId="0">'RC'!$A$1:$E$41</definedName>
    <definedName name="_xlnm.Print_Area" localSheetId="1">RI!$A$1:$E$69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" l="1"/>
  <c r="C36" i="9"/>
  <c r="D36" i="9" l="1"/>
  <c r="E36" i="9" l="1"/>
  <c r="C8" i="9"/>
  <c r="D8" i="9"/>
  <c r="E7" i="9" l="1"/>
  <c r="D24" i="9"/>
  <c r="E9" i="9"/>
  <c r="E10" i="9"/>
  <c r="E11" i="9"/>
  <c r="E12" i="9"/>
  <c r="E13" i="9"/>
  <c r="E14" i="9"/>
  <c r="E15" i="9"/>
  <c r="C16" i="9"/>
  <c r="E16" i="9" s="1"/>
  <c r="D16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C33" i="9"/>
  <c r="D33" i="9"/>
  <c r="C45" i="9"/>
  <c r="D45" i="9"/>
  <c r="E37" i="9"/>
  <c r="E38" i="9"/>
  <c r="E39" i="9"/>
  <c r="E40" i="9"/>
  <c r="E41" i="9"/>
  <c r="E42" i="9"/>
  <c r="E43" i="9"/>
  <c r="E44" i="9"/>
  <c r="E47" i="9"/>
  <c r="E48" i="9"/>
  <c r="E49" i="9"/>
  <c r="E50" i="9"/>
  <c r="E51" i="9"/>
  <c r="E52" i="9"/>
  <c r="C53" i="9"/>
  <c r="D53" i="9"/>
  <c r="E58" i="9"/>
  <c r="E59" i="9"/>
  <c r="E60" i="9"/>
  <c r="C61" i="9"/>
  <c r="E61" i="9" s="1"/>
  <c r="E64" i="9"/>
  <c r="E66" i="9"/>
  <c r="D54" i="9" l="1"/>
  <c r="E53" i="9"/>
  <c r="E33" i="9"/>
  <c r="D34" i="9"/>
  <c r="E8" i="9"/>
  <c r="C24" i="9"/>
  <c r="C54" i="9"/>
  <c r="E45" i="9"/>
  <c r="E54" i="9" l="1"/>
  <c r="D56" i="9"/>
  <c r="D63" i="9" s="1"/>
  <c r="D65" i="9" s="1"/>
  <c r="E24" i="9"/>
  <c r="C34" i="9"/>
  <c r="E34" i="9" s="1"/>
  <c r="C56" i="9" l="1"/>
  <c r="E56" i="9" s="1"/>
  <c r="C63" i="9" l="1"/>
  <c r="E63" i="9" s="1"/>
  <c r="C65" i="9" l="1"/>
  <c r="E65" i="9" s="1"/>
  <c r="B2" i="8"/>
  <c r="D11" i="8" l="1"/>
  <c r="D18" i="8" s="1"/>
  <c r="C11" i="8"/>
  <c r="C18" i="8" s="1"/>
  <c r="B2" i="9"/>
  <c r="B1" i="9"/>
  <c r="D67" i="9"/>
  <c r="E32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E7" i="8"/>
  <c r="E11" i="8" l="1"/>
  <c r="E26" i="8"/>
  <c r="C34" i="8"/>
  <c r="E34" i="8" s="1"/>
  <c r="E20" i="8"/>
  <c r="E28" i="8"/>
  <c r="E8" i="8"/>
  <c r="E18" i="8" l="1"/>
  <c r="C67" i="9"/>
  <c r="E67" i="9" s="1"/>
</calcChain>
</file>

<file path=xl/sharedStrings.xml><?xml version="1.0" encoding="utf-8"?>
<sst xmlns="http://schemas.openxmlformats.org/spreadsheetml/2006/main" count="132" uniqueCount="112">
  <si>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</si>
  <si>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</si>
  <si>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</si>
  <si>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</si>
  <si>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</si>
  <si>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</si>
  <si>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</si>
  <si>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</si>
  <si>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</si>
  <si>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</si>
  <si>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</si>
  <si>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</si>
  <si>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</si>
  <si>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</si>
  <si>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</si>
  <si>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</si>
  <si>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</si>
  <si>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</si>
  <si>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</si>
  <si>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</si>
  <si>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</si>
  <si>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</si>
  <si>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</si>
  <si>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</si>
  <si>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</si>
  <si>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</si>
  <si>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</si>
  <si>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</si>
  <si>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</si>
  <si>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</si>
  <si>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</si>
  <si>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</si>
  <si>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</si>
  <si>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</si>
  <si>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</si>
  <si>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</si>
  <si>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</si>
  <si>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</si>
  <si>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</si>
  <si>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</si>
  <si>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</si>
  <si>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</si>
  <si>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</si>
  <si>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</si>
  <si>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</si>
  <si>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</si>
  <si>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</si>
  <si>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</si>
  <si>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</si>
  <si>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</si>
  <si>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</si>
  <si>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</si>
  <si>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</si>
  <si>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</si>
  <si>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</si>
  <si>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</si>
  <si>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</si>
  <si>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</si>
  <si>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</si>
  <si>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</si>
  <si>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</si>
  <si>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</si>
  <si>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</si>
  <si>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</si>
  <si>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</si>
  <si>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</si>
  <si>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</si>
  <si>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</si>
  <si>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</si>
  <si>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</si>
  <si>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</si>
  <si>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</si>
  <si>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</si>
  <si>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</si>
  <si>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</si>
  <si>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</si>
  <si>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</si>
  <si>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</si>
  <si>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</si>
  <si>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</si>
  <si>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</si>
  <si>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</si>
  <si>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</si>
  <si>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</si>
  <si>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</si>
  <si>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</si>
  <si>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</si>
  <si>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</si>
  <si>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</si>
  <si>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</si>
  <si>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</si>
  <si>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</si>
  <si>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</si>
  <si>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</si>
  <si>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</si>
  <si>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</si>
  <si>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</si>
  <si>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</si>
  <si>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</si>
  <si>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</si>
  <si>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</si>
  <si>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</si>
  <si>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</si>
  <si>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</si>
  <si>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</si>
  <si>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</si>
  <si>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</si>
  <si>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 მიკროსაფინანსო ორგანიზაცია ბერმელი</t>
  </si>
  <si>
    <t>ეთერ ბერიძე მელიქიშვილი</t>
  </si>
  <si>
    <t>ზურაბ მელიქიშვილი</t>
  </si>
  <si>
    <t>ბადრი მელიქიშვილი</t>
  </si>
  <si>
    <t>31.12.2018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</si>
</sst>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7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2" fillId="2" borderId="0" xfId="0" applyFont="1" applyFill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65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seqtemberi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4" zoomScaleNormal="100" zoomScaleSheetLayoutView="90" workbookViewId="0">
      <selection activeCell="C32" sqref="C32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">
        <v>107</v>
      </c>
      <c r="C1" s="2"/>
      <c r="D1" s="2"/>
      <c r="E1" s="2"/>
    </row>
    <row r="2" spans="1:6" ht="12" customHeight="1" x14ac:dyDescent="0.2">
      <c r="A2" s="1" t="s">
        <v>1</v>
      </c>
      <c r="B2" s="121" t="str">
        <f>Info!B2</f>
        <v>31.12.2018 წელი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127544</v>
      </c>
      <c r="D7" s="122">
        <v>174806</v>
      </c>
      <c r="E7" s="128">
        <f t="shared" ref="E7:E13" si="0">C7+D7</f>
        <v>302350</v>
      </c>
      <c r="F7" s="15"/>
    </row>
    <row r="8" spans="1:6" ht="12" customHeight="1" x14ac:dyDescent="0.2">
      <c r="A8" s="16">
        <v>2</v>
      </c>
      <c r="B8" s="17" t="s">
        <v>11</v>
      </c>
      <c r="C8" s="123">
        <v>59287</v>
      </c>
      <c r="D8" s="123">
        <v>277732</v>
      </c>
      <c r="E8" s="129">
        <f t="shared" si="0"/>
        <v>337019</v>
      </c>
      <c r="F8" s="15"/>
    </row>
    <row r="9" spans="1:6" ht="12" customHeight="1" x14ac:dyDescent="0.2">
      <c r="A9" s="16">
        <v>3</v>
      </c>
      <c r="B9" s="88" t="s">
        <v>12</v>
      </c>
      <c r="C9" s="132">
        <v>18525791</v>
      </c>
      <c r="D9" s="132">
        <v>5676829</v>
      </c>
      <c r="E9" s="129">
        <f t="shared" si="0"/>
        <v>24202620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-1267014</v>
      </c>
      <c r="D10" s="133"/>
      <c r="E10" s="134">
        <f t="shared" si="0"/>
        <v>-1267014</v>
      </c>
      <c r="F10" s="15"/>
    </row>
    <row r="11" spans="1:6" ht="12" customHeight="1" x14ac:dyDescent="0.2">
      <c r="A11" s="16">
        <v>3.2</v>
      </c>
      <c r="B11" s="17" t="s">
        <v>14</v>
      </c>
      <c r="C11" s="123">
        <f>C9+C10</f>
        <v>17258777</v>
      </c>
      <c r="D11" s="123">
        <f>D9+D10</f>
        <v>5676829</v>
      </c>
      <c r="E11" s="129">
        <f t="shared" si="0"/>
        <v>22935606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223090</v>
      </c>
      <c r="D13" s="123">
        <v>85428</v>
      </c>
      <c r="E13" s="129">
        <f t="shared" si="0"/>
        <v>308518</v>
      </c>
    </row>
    <row r="14" spans="1:6" ht="12" customHeight="1" x14ac:dyDescent="0.2">
      <c r="A14" s="16">
        <v>6</v>
      </c>
      <c r="B14" s="17" t="s">
        <v>17</v>
      </c>
      <c r="C14" s="123">
        <v>0</v>
      </c>
      <c r="D14" s="176"/>
      <c r="E14" s="129">
        <f>C14</f>
        <v>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6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1224662</v>
      </c>
      <c r="D16" s="176"/>
      <c r="E16" s="129">
        <f>C16</f>
        <v>1224662</v>
      </c>
    </row>
    <row r="17" spans="1:5" ht="12" customHeight="1" x14ac:dyDescent="0.2">
      <c r="A17" s="16">
        <v>9</v>
      </c>
      <c r="B17" s="17" t="s">
        <v>20</v>
      </c>
      <c r="C17" s="123">
        <v>322202</v>
      </c>
      <c r="D17" s="123">
        <v>38516</v>
      </c>
      <c r="E17" s="129">
        <f>C17+D17</f>
        <v>360718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19215562</v>
      </c>
      <c r="D18" s="124">
        <f>SUM(D7:D8,D11:D17)</f>
        <v>6253311</v>
      </c>
      <c r="E18" s="130">
        <f>SUM(E7:E8,E11:E17)</f>
        <v>25468873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5189066</v>
      </c>
      <c r="D20" s="122">
        <v>5632634</v>
      </c>
      <c r="E20" s="128">
        <f t="shared" ref="E20:E26" si="1">C20+D20</f>
        <v>10821700</v>
      </c>
    </row>
    <row r="21" spans="1:5" ht="12" customHeight="1" x14ac:dyDescent="0.2">
      <c r="A21" s="16">
        <v>12</v>
      </c>
      <c r="B21" s="17" t="s">
        <v>24</v>
      </c>
      <c r="C21" s="123">
        <v>378535</v>
      </c>
      <c r="D21" s="123">
        <v>2900399</v>
      </c>
      <c r="E21" s="129">
        <f t="shared" si="1"/>
        <v>3278934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35394</v>
      </c>
      <c r="D23" s="123">
        <v>24253</v>
      </c>
      <c r="E23" s="129">
        <f t="shared" si="1"/>
        <v>59647</v>
      </c>
    </row>
    <row r="24" spans="1:5" ht="12" customHeight="1" x14ac:dyDescent="0.2">
      <c r="A24" s="16">
        <v>15</v>
      </c>
      <c r="B24" s="17" t="s">
        <v>27</v>
      </c>
      <c r="C24" s="123">
        <v>725831</v>
      </c>
      <c r="D24" s="123">
        <v>216528</v>
      </c>
      <c r="E24" s="129">
        <f t="shared" si="1"/>
        <v>942359</v>
      </c>
    </row>
    <row r="25" spans="1:5" ht="12" customHeight="1" x14ac:dyDescent="0.2">
      <c r="A25" s="16">
        <v>16</v>
      </c>
      <c r="B25" s="17" t="s">
        <v>28</v>
      </c>
      <c r="C25" s="123">
        <v>389800</v>
      </c>
      <c r="D25" s="123">
        <v>1231236</v>
      </c>
      <c r="E25" s="129">
        <f t="shared" si="1"/>
        <v>1621036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6718626</v>
      </c>
      <c r="D26" s="124">
        <f>SUM(D20:D25)</f>
        <v>10005050</v>
      </c>
      <c r="E26" s="130">
        <f t="shared" si="1"/>
        <v>16723676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2389476</v>
      </c>
      <c r="D28" s="176"/>
      <c r="E28" s="128">
        <f t="shared" ref="E28:E33" si="2">C28</f>
        <v>2389476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6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6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6355721</v>
      </c>
      <c r="D31" s="176"/>
      <c r="E31" s="129">
        <f t="shared" si="2"/>
        <v>6355721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6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8745197</v>
      </c>
      <c r="D33" s="176"/>
      <c r="E33" s="130">
        <f t="shared" si="2"/>
        <v>8745197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15463823</v>
      </c>
      <c r="D34" s="125">
        <f>D26</f>
        <v>10005050</v>
      </c>
      <c r="E34" s="131">
        <f>C34+D34</f>
        <v>25468873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topLeftCell="A49" zoomScaleNormal="100" zoomScaleSheetLayoutView="90" workbookViewId="0">
      <selection activeCell="C65" sqref="C65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შპს მიკროსაფინანსო ორგანიზაცია ბერმელი</v>
      </c>
      <c r="C1" s="27"/>
      <c r="D1" s="27"/>
      <c r="E1" s="164"/>
    </row>
    <row r="2" spans="1:5" x14ac:dyDescent="0.2">
      <c r="A2" s="135" t="s">
        <v>1</v>
      </c>
      <c r="B2" s="121" t="str">
        <f>Info!B2</f>
        <v>31.12.2018 წელი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5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4842959</v>
      </c>
      <c r="D8" s="137">
        <f>SUM(D9:D15)</f>
        <v>3062695</v>
      </c>
      <c r="E8" s="166">
        <f t="shared" si="0"/>
        <v>7905654</v>
      </c>
    </row>
    <row r="9" spans="1:5" x14ac:dyDescent="0.2">
      <c r="A9" s="89">
        <v>2.1</v>
      </c>
      <c r="B9" s="44" t="s">
        <v>43</v>
      </c>
      <c r="C9" s="41">
        <v>0</v>
      </c>
      <c r="D9" s="42">
        <v>0</v>
      </c>
      <c r="E9" s="167">
        <f t="shared" si="0"/>
        <v>0</v>
      </c>
    </row>
    <row r="10" spans="1:5" x14ac:dyDescent="0.2">
      <c r="A10" s="89">
        <v>2.2000000000000002</v>
      </c>
      <c r="B10" s="44" t="s">
        <v>44</v>
      </c>
      <c r="C10" s="41">
        <v>3005703</v>
      </c>
      <c r="D10" s="42">
        <v>1957019</v>
      </c>
      <c r="E10" s="167">
        <f t="shared" si="0"/>
        <v>4962722</v>
      </c>
    </row>
    <row r="11" spans="1:5" x14ac:dyDescent="0.2">
      <c r="A11" s="89">
        <v>2.2999999999999998</v>
      </c>
      <c r="B11" s="44" t="s">
        <v>45</v>
      </c>
      <c r="C11" s="41">
        <v>0</v>
      </c>
      <c r="D11" s="42">
        <v>0</v>
      </c>
      <c r="E11" s="167">
        <f t="shared" si="0"/>
        <v>0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47</v>
      </c>
      <c r="C13" s="41">
        <v>1654873</v>
      </c>
      <c r="D13" s="42">
        <v>1105676</v>
      </c>
      <c r="E13" s="167">
        <f t="shared" si="0"/>
        <v>2760549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49</v>
      </c>
      <c r="C15" s="41">
        <v>182383</v>
      </c>
      <c r="D15" s="42">
        <v>0</v>
      </c>
      <c r="E15" s="167">
        <f t="shared" si="0"/>
        <v>182383</v>
      </c>
    </row>
    <row r="16" spans="1:5" x14ac:dyDescent="0.2">
      <c r="A16" s="89">
        <v>3</v>
      </c>
      <c r="B16" s="43" t="s">
        <v>50</v>
      </c>
      <c r="C16" s="136">
        <f>SUM(C17:C20)</f>
        <v>1872</v>
      </c>
      <c r="D16" s="137">
        <f>SUM(D17:D20)</f>
        <v>0</v>
      </c>
      <c r="E16" s="166">
        <f t="shared" si="0"/>
        <v>1872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54</v>
      </c>
      <c r="C20" s="41">
        <v>1872</v>
      </c>
      <c r="D20" s="42">
        <v>0</v>
      </c>
      <c r="E20" s="167">
        <f t="shared" si="0"/>
        <v>1872</v>
      </c>
    </row>
    <row r="21" spans="1:5" ht="22.5" x14ac:dyDescent="0.2">
      <c r="A21" s="89">
        <v>4</v>
      </c>
      <c r="B21" s="45" t="s">
        <v>55</v>
      </c>
      <c r="C21" s="41">
        <v>717223</v>
      </c>
      <c r="D21" s="42">
        <v>646511</v>
      </c>
      <c r="E21" s="166">
        <f t="shared" si="0"/>
        <v>1363734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5562054</v>
      </c>
      <c r="D24" s="139">
        <f>SUM(D7:D8,D21:D23,D16)</f>
        <v>3709206</v>
      </c>
      <c r="E24" s="140">
        <f t="shared" si="0"/>
        <v>9271260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570390</v>
      </c>
      <c r="D26" s="50">
        <v>735446</v>
      </c>
      <c r="E26" s="165">
        <f t="shared" ref="E26:E34" si="1">C26+D26</f>
        <v>1305836</v>
      </c>
    </row>
    <row r="27" spans="1:5" x14ac:dyDescent="0.2">
      <c r="A27" s="89">
        <v>9</v>
      </c>
      <c r="B27" s="51" t="s">
        <v>61</v>
      </c>
      <c r="C27" s="52">
        <v>60082</v>
      </c>
      <c r="D27" s="53">
        <v>346320</v>
      </c>
      <c r="E27" s="166">
        <f t="shared" si="1"/>
        <v>406402</v>
      </c>
    </row>
    <row r="28" spans="1:5" x14ac:dyDescent="0.2">
      <c r="A28" s="89">
        <v>10</v>
      </c>
      <c r="B28" s="51" t="s">
        <v>62</v>
      </c>
      <c r="C28" s="52">
        <v>133648</v>
      </c>
      <c r="D28" s="53">
        <v>222383</v>
      </c>
      <c r="E28" s="166">
        <f t="shared" si="1"/>
        <v>356031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764120</v>
      </c>
      <c r="D33" s="142">
        <f>SUM(D26:D32)</f>
        <v>1304149</v>
      </c>
      <c r="E33" s="143">
        <f t="shared" si="1"/>
        <v>2068269</v>
      </c>
    </row>
    <row r="34" spans="1:5" ht="12" thickBot="1" x14ac:dyDescent="0.25">
      <c r="A34" s="100">
        <v>16</v>
      </c>
      <c r="B34" s="144" t="s">
        <v>68</v>
      </c>
      <c r="C34" s="139">
        <f>C24-C33</f>
        <v>4797934</v>
      </c>
      <c r="D34" s="145">
        <f>D24-D33</f>
        <v>2405057</v>
      </c>
      <c r="E34" s="140">
        <f t="shared" si="1"/>
        <v>7202991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f>C37-C38</f>
        <v>358738</v>
      </c>
      <c r="D36" s="146">
        <f>D37+D38</f>
        <v>49837</v>
      </c>
      <c r="E36" s="165">
        <f>C36+D36</f>
        <v>408575</v>
      </c>
    </row>
    <row r="37" spans="1:5" ht="22.5" x14ac:dyDescent="0.2">
      <c r="A37" s="89">
        <v>17.100000000000001</v>
      </c>
      <c r="B37" s="58" t="s">
        <v>71</v>
      </c>
      <c r="C37" s="41">
        <v>360858</v>
      </c>
      <c r="D37" s="42">
        <v>49837</v>
      </c>
      <c r="E37" s="167">
        <f t="shared" ref="E37:E45" si="2">C37+D37</f>
        <v>410695</v>
      </c>
    </row>
    <row r="38" spans="1:5" ht="22.5" x14ac:dyDescent="0.2">
      <c r="A38" s="89">
        <v>17.2</v>
      </c>
      <c r="B38" s="58" t="s">
        <v>72</v>
      </c>
      <c r="C38" s="41">
        <v>2120</v>
      </c>
      <c r="D38" s="42">
        <v>0</v>
      </c>
      <c r="E38" s="167">
        <f t="shared" si="2"/>
        <v>2120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0</v>
      </c>
      <c r="D41" s="53">
        <v>121722</v>
      </c>
      <c r="E41" s="166">
        <f t="shared" si="2"/>
        <v>121722</v>
      </c>
    </row>
    <row r="42" spans="1:5" x14ac:dyDescent="0.2">
      <c r="A42" s="89">
        <v>21</v>
      </c>
      <c r="B42" s="45" t="s">
        <v>76</v>
      </c>
      <c r="C42" s="52">
        <v>0</v>
      </c>
      <c r="D42" s="53">
        <v>147854</v>
      </c>
      <c r="E42" s="166">
        <f t="shared" si="2"/>
        <v>147854</v>
      </c>
    </row>
    <row r="43" spans="1:5" x14ac:dyDescent="0.2">
      <c r="A43" s="89">
        <v>22</v>
      </c>
      <c r="B43" s="45" t="s">
        <v>77</v>
      </c>
      <c r="C43" s="52">
        <v>0</v>
      </c>
      <c r="D43" s="53">
        <v>4128</v>
      </c>
      <c r="E43" s="166">
        <f t="shared" si="2"/>
        <v>4128</v>
      </c>
    </row>
    <row r="44" spans="1:5" x14ac:dyDescent="0.2">
      <c r="A44" s="90">
        <v>23</v>
      </c>
      <c r="B44" s="46" t="s">
        <v>78</v>
      </c>
      <c r="C44" s="96">
        <v>0</v>
      </c>
      <c r="D44" s="97">
        <v>0</v>
      </c>
      <c r="E44" s="168">
        <f t="shared" si="2"/>
        <v>0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358738</v>
      </c>
      <c r="D45" s="145">
        <f>SUM(D36,D39:D44)</f>
        <v>323541</v>
      </c>
      <c r="E45" s="140">
        <f t="shared" si="2"/>
        <v>682279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83990</v>
      </c>
      <c r="D47" s="53">
        <v>0</v>
      </c>
      <c r="E47" s="169">
        <f t="shared" ref="E47:E54" si="3">C47+D47</f>
        <v>83990</v>
      </c>
    </row>
    <row r="48" spans="1:5" x14ac:dyDescent="0.2">
      <c r="A48" s="89">
        <v>26</v>
      </c>
      <c r="B48" s="45" t="s">
        <v>82</v>
      </c>
      <c r="C48" s="52">
        <v>977109</v>
      </c>
      <c r="D48" s="53">
        <v>0</v>
      </c>
      <c r="E48" s="170">
        <f t="shared" si="3"/>
        <v>977109</v>
      </c>
    </row>
    <row r="49" spans="1:5" x14ac:dyDescent="0.2">
      <c r="A49" s="89">
        <v>27</v>
      </c>
      <c r="B49" s="45" t="s">
        <v>83</v>
      </c>
      <c r="C49" s="52">
        <v>0</v>
      </c>
      <c r="D49" s="53">
        <v>0</v>
      </c>
      <c r="E49" s="170">
        <f t="shared" si="3"/>
        <v>0</v>
      </c>
    </row>
    <row r="50" spans="1:5" x14ac:dyDescent="0.2">
      <c r="A50" s="89">
        <v>28</v>
      </c>
      <c r="B50" s="45" t="s">
        <v>84</v>
      </c>
      <c r="C50" s="52">
        <v>469055</v>
      </c>
      <c r="D50" s="53">
        <v>0</v>
      </c>
      <c r="E50" s="170">
        <f t="shared" si="3"/>
        <v>469055</v>
      </c>
    </row>
    <row r="51" spans="1:5" x14ac:dyDescent="0.2">
      <c r="A51" s="89">
        <v>29</v>
      </c>
      <c r="B51" s="45" t="s">
        <v>85</v>
      </c>
      <c r="C51" s="52">
        <v>160130</v>
      </c>
      <c r="D51" s="53">
        <v>0</v>
      </c>
      <c r="E51" s="170">
        <f t="shared" si="3"/>
        <v>160130</v>
      </c>
    </row>
    <row r="52" spans="1:5" x14ac:dyDescent="0.2">
      <c r="A52" s="89">
        <v>30</v>
      </c>
      <c r="B52" s="45" t="s">
        <v>86</v>
      </c>
      <c r="C52" s="52">
        <v>377798</v>
      </c>
      <c r="D52" s="53">
        <v>0</v>
      </c>
      <c r="E52" s="170">
        <f t="shared" si="3"/>
        <v>377798</v>
      </c>
    </row>
    <row r="53" spans="1:5" x14ac:dyDescent="0.2">
      <c r="A53" s="90">
        <v>31</v>
      </c>
      <c r="B53" s="59" t="s">
        <v>87</v>
      </c>
      <c r="C53" s="147">
        <f>SUM(C47:C52)</f>
        <v>2068082</v>
      </c>
      <c r="D53" s="148">
        <f>SUM(D47:D52)</f>
        <v>0</v>
      </c>
      <c r="E53" s="171">
        <f t="shared" si="3"/>
        <v>2068082</v>
      </c>
    </row>
    <row r="54" spans="1:5" ht="12" thickBot="1" x14ac:dyDescent="0.25">
      <c r="A54" s="95">
        <v>32</v>
      </c>
      <c r="B54" s="149" t="s">
        <v>88</v>
      </c>
      <c r="C54" s="150">
        <f>C45-C53</f>
        <v>-1709344</v>
      </c>
      <c r="D54" s="151">
        <f>D45-D53</f>
        <v>323541</v>
      </c>
      <c r="E54" s="152">
        <f t="shared" si="3"/>
        <v>-1385803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89</v>
      </c>
      <c r="C56" s="155">
        <f>C34+C54</f>
        <v>3088590</v>
      </c>
      <c r="D56" s="156">
        <f>D34+D54</f>
        <v>2728598</v>
      </c>
      <c r="E56" s="157">
        <f>C56+D56</f>
        <v>5817188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90</v>
      </c>
      <c r="C58" s="64">
        <v>6412749</v>
      </c>
      <c r="D58" s="65"/>
      <c r="E58" s="169">
        <f>C58</f>
        <v>6412749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0">
        <f>C59</f>
        <v>0</v>
      </c>
    </row>
    <row r="60" spans="1:5" ht="22.5" x14ac:dyDescent="0.2">
      <c r="A60" s="90">
        <v>36</v>
      </c>
      <c r="B60" s="46" t="s">
        <v>92</v>
      </c>
      <c r="C60" s="68">
        <v>13269683</v>
      </c>
      <c r="D60" s="69"/>
      <c r="E60" s="171">
        <f>C60</f>
        <v>13269683</v>
      </c>
    </row>
    <row r="61" spans="1:5" ht="12" thickBot="1" x14ac:dyDescent="0.25">
      <c r="A61" s="98">
        <v>37</v>
      </c>
      <c r="B61" s="144" t="s">
        <v>93</v>
      </c>
      <c r="C61" s="160">
        <f>SUM(C58:C60)</f>
        <v>19682432</v>
      </c>
      <c r="D61" s="70"/>
      <c r="E61" s="158">
        <f>C61</f>
        <v>19682432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94</v>
      </c>
      <c r="C63" s="155">
        <f>C56-C61</f>
        <v>-16593842</v>
      </c>
      <c r="D63" s="156">
        <f>D56</f>
        <v>2728598</v>
      </c>
      <c r="E63" s="157">
        <f>C63+D63</f>
        <v>-13865244</v>
      </c>
    </row>
    <row r="64" spans="1:5" s="77" customFormat="1" ht="12" thickBot="1" x14ac:dyDescent="0.25">
      <c r="A64" s="100">
        <v>39</v>
      </c>
      <c r="B64" s="74" t="s">
        <v>95</v>
      </c>
      <c r="C64" s="75">
        <v>988561</v>
      </c>
      <c r="D64" s="76"/>
      <c r="E64" s="172">
        <f>C64</f>
        <v>988561</v>
      </c>
    </row>
    <row r="65" spans="1:5" ht="12" thickBot="1" x14ac:dyDescent="0.25">
      <c r="A65" s="100">
        <v>40</v>
      </c>
      <c r="B65" s="78" t="s">
        <v>96</v>
      </c>
      <c r="C65" s="155">
        <f>C63-C64</f>
        <v>-17582403</v>
      </c>
      <c r="D65" s="156">
        <f>D63</f>
        <v>2728598</v>
      </c>
      <c r="E65" s="157">
        <f>C65+D65</f>
        <v>-14853805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98</v>
      </c>
      <c r="C67" s="163">
        <f>C65+C66</f>
        <v>-17582403</v>
      </c>
      <c r="D67" s="163">
        <f>D65</f>
        <v>2728598</v>
      </c>
      <c r="E67" s="159">
        <f>C67+D67</f>
        <v>-14853805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106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C21" sqref="C21"/>
    </sheetView>
  </sheetViews>
  <sheetFormatPr defaultColWidth="9.140625" defaultRowHeight="12" customHeight="1" x14ac:dyDescent="0.2"/>
  <cols>
    <col min="1" max="1" width="6" style="102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21" t="s">
        <v>107</v>
      </c>
      <c r="C1" s="101"/>
    </row>
    <row r="2" spans="1:3" ht="12" customHeight="1" x14ac:dyDescent="0.2">
      <c r="A2" s="87" t="s">
        <v>1</v>
      </c>
      <c r="B2" s="113" t="s">
        <v>111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81" t="s">
        <v>99</v>
      </c>
      <c r="B4" s="182"/>
      <c r="C4" s="183"/>
    </row>
    <row r="5" spans="1:3" s="179" customFormat="1" ht="19.5" customHeight="1" x14ac:dyDescent="0.25">
      <c r="A5" s="180">
        <v>1</v>
      </c>
      <c r="B5" s="187" t="s">
        <v>109</v>
      </c>
      <c r="C5" s="188"/>
    </row>
    <row r="6" spans="1:3" s="179" customFormat="1" ht="19.5" customHeight="1" x14ac:dyDescent="0.25">
      <c r="A6" s="180">
        <v>2</v>
      </c>
      <c r="B6" s="187" t="s">
        <v>108</v>
      </c>
      <c r="C6" s="188"/>
    </row>
    <row r="7" spans="1:3" s="179" customFormat="1" ht="24" customHeight="1" x14ac:dyDescent="0.25">
      <c r="A7" s="180">
        <v>3</v>
      </c>
      <c r="B7" s="189" t="s">
        <v>110</v>
      </c>
      <c r="C7" s="190"/>
    </row>
    <row r="8" spans="1:3" ht="12" customHeight="1" x14ac:dyDescent="0.2">
      <c r="A8" s="180">
        <v>4</v>
      </c>
      <c r="B8" s="191"/>
      <c r="C8" s="192"/>
    </row>
    <row r="9" spans="1:3" ht="12" customHeight="1" x14ac:dyDescent="0.2">
      <c r="A9" s="180">
        <v>5</v>
      </c>
      <c r="B9" s="191"/>
      <c r="C9" s="192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84" t="s">
        <v>100</v>
      </c>
      <c r="B11" s="185"/>
      <c r="C11" s="186"/>
    </row>
    <row r="12" spans="1:3" ht="12" customHeight="1" x14ac:dyDescent="0.2">
      <c r="A12" s="180">
        <v>1</v>
      </c>
      <c r="B12" s="187" t="s">
        <v>108</v>
      </c>
      <c r="C12" s="188"/>
    </row>
    <row r="13" spans="1:3" ht="12" customHeight="1" x14ac:dyDescent="0.2">
      <c r="A13" s="180">
        <v>2</v>
      </c>
      <c r="B13" s="191" t="s">
        <v>110</v>
      </c>
      <c r="C13" s="192"/>
    </row>
    <row r="14" spans="1:3" ht="12" customHeight="1" x14ac:dyDescent="0.2">
      <c r="A14" s="180"/>
      <c r="B14" s="187"/>
      <c r="C14" s="188"/>
    </row>
    <row r="15" spans="1:3" ht="12" customHeight="1" x14ac:dyDescent="0.2">
      <c r="A15" s="180"/>
      <c r="B15" s="191"/>
      <c r="C15" s="192"/>
    </row>
    <row r="16" spans="1:3" ht="12" customHeight="1" x14ac:dyDescent="0.2">
      <c r="A16" s="180"/>
      <c r="B16" s="191"/>
      <c r="C16" s="192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94" t="s">
        <v>103</v>
      </c>
      <c r="B18" s="195"/>
      <c r="C18" s="196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108</v>
      </c>
      <c r="C20" s="119">
        <v>0.105</v>
      </c>
    </row>
    <row r="21" spans="1:4" ht="12" customHeight="1" x14ac:dyDescent="0.2">
      <c r="A21" s="107">
        <v>2</v>
      </c>
      <c r="B21" s="108" t="s">
        <v>109</v>
      </c>
      <c r="C21" s="119">
        <v>0.86870000000000003</v>
      </c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94" t="s">
        <v>102</v>
      </c>
      <c r="B31" s="195"/>
      <c r="C31" s="195"/>
      <c r="D31" s="178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8" t="s">
        <v>108</v>
      </c>
      <c r="C33" s="119">
        <v>0.105</v>
      </c>
    </row>
    <row r="34" spans="1:3" ht="12" customHeight="1" x14ac:dyDescent="0.2">
      <c r="A34" s="107">
        <v>2</v>
      </c>
      <c r="B34" s="108" t="s">
        <v>109</v>
      </c>
      <c r="C34" s="119">
        <v>0.86870000000000003</v>
      </c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3" t="s">
        <v>106</v>
      </c>
      <c r="C44" s="193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Info!Область_печати</vt:lpstr>
      <vt:lpstr>'RC'!Область_печати</vt:lpstr>
      <vt:lpstr>RI!Область_печати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Marika.Beridze</cp:lastModifiedBy>
  <cp:lastPrinted>2018-02-06T12:54:27Z</cp:lastPrinted>
  <dcterms:created xsi:type="dcterms:W3CDTF">2018-01-24T12:10:23Z</dcterms:created>
  <dcterms:modified xsi:type="dcterms:W3CDTF">2019-07-06T09:06:15Z</dcterms:modified>
</cp:coreProperties>
</file>